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lcome" sheetId="1" r:id="rId4"/>
    <sheet state="visible" name="Worksheet" sheetId="2" r:id="rId5"/>
    <sheet state="hidden" name="Ages" sheetId="3" r:id="rId6"/>
    <sheet state="visible" name="DB Editing Template" sheetId="4" r:id="rId7"/>
    <sheet state="visible" name="VT-reb-20201204" sheetId="5" r:id="rId8"/>
    <sheet state="visible" name="OR-reb-20201210" sheetId="6" r:id="rId9"/>
    <sheet state="visible" name="NH-jac-20201210" sheetId="7" r:id="rId10"/>
    <sheet state="visible" name="ND-RSG-20201210" sheetId="8" r:id="rId11"/>
  </sheets>
  <definedNames>
    <definedName hidden="1" localSheetId="3" name="Z_5FD06D53_6673_4E62_A2F9_D968B89E7524_.wvu.FilterData">'DB Editing Template'!$A$2:$AI$3005</definedName>
    <definedName hidden="1" localSheetId="4" name="Z_5FD06D53_6673_4E62_A2F9_D968B89E7524_.wvu.FilterData">'VT-reb-20201204'!$A$2:$AI$3005</definedName>
    <definedName hidden="1" localSheetId="5" name="Z_5FD06D53_6673_4E62_A2F9_D968B89E7524_.wvu.FilterData">'OR-reb-20201210'!$A$2:$AI$3005</definedName>
    <definedName hidden="1" localSheetId="6" name="Z_5FD06D53_6673_4E62_A2F9_D968B89E7524_.wvu.FilterData">'NH-jac-20201210'!$A$2:$AI$3005</definedName>
    <definedName hidden="1" localSheetId="7" name="Z_5FD06D53_6673_4E62_A2F9_D968B89E7524_.wvu.FilterData">'ND-RSG-20201210'!$A$2:$AI$3005</definedName>
    <definedName hidden="1" localSheetId="3" name="Z_87A3555B_1449_484A_98A0_A632C493525C_.wvu.FilterData">'DB Editing Template'!$A$2:$AI$3005</definedName>
    <definedName hidden="1" localSheetId="4" name="Z_87A3555B_1449_484A_98A0_A632C493525C_.wvu.FilterData">'VT-reb-20201204'!$A$2:$AI$3005</definedName>
    <definedName hidden="1" localSheetId="5" name="Z_87A3555B_1449_484A_98A0_A632C493525C_.wvu.FilterData">'OR-reb-20201210'!$A$2:$AI$3005</definedName>
    <definedName hidden="1" localSheetId="6" name="Z_87A3555B_1449_484A_98A0_A632C493525C_.wvu.FilterData">'NH-jac-20201210'!$A$2:$AI$3005</definedName>
    <definedName hidden="1" localSheetId="7" name="Z_87A3555B_1449_484A_98A0_A632C493525C_.wvu.FilterData">'ND-RSG-20201210'!$A$2:$AI$3005</definedName>
    <definedName hidden="1" localSheetId="3" name="Z_E7E12748_3A4D_40BA_B28D_44157D3CF449_.wvu.FilterData">'DB Editing Template'!$A$2:$AI$3005</definedName>
    <definedName hidden="1" localSheetId="4" name="Z_E7E12748_3A4D_40BA_B28D_44157D3CF449_.wvu.FilterData">'VT-reb-20201204'!$A$2:$AI$3005</definedName>
    <definedName hidden="1" localSheetId="5" name="Z_E7E12748_3A4D_40BA_B28D_44157D3CF449_.wvu.FilterData">'OR-reb-20201210'!$A$2:$AI$3005</definedName>
    <definedName hidden="1" localSheetId="6" name="Z_E7E12748_3A4D_40BA_B28D_44157D3CF449_.wvu.FilterData">'NH-jac-20201210'!$A$2:$AI$3005</definedName>
    <definedName hidden="1" localSheetId="7" name="Z_E7E12748_3A4D_40BA_B28D_44157D3CF449_.wvu.FilterData">'ND-RSG-20201210'!$A$2:$AI$3005</definedName>
    <definedName hidden="1" localSheetId="3" name="Z_DE375CBC_C7A7_4B1F_88C5_BC386FDCFF80_.wvu.FilterData">'DB Editing Template'!$A$2:$AI$3005</definedName>
    <definedName hidden="1" localSheetId="4" name="Z_DE375CBC_C7A7_4B1F_88C5_BC386FDCFF80_.wvu.FilterData">'VT-reb-20201204'!$A$2:$AI$3005</definedName>
    <definedName hidden="1" localSheetId="5" name="Z_DE375CBC_C7A7_4B1F_88C5_BC386FDCFF80_.wvu.FilterData">'OR-reb-20201210'!$A$2:$AI$3005</definedName>
    <definedName hidden="1" localSheetId="6" name="Z_DE375CBC_C7A7_4B1F_88C5_BC386FDCFF80_.wvu.FilterData">'NH-jac-20201210'!$A$2:$AI$3005</definedName>
    <definedName hidden="1" localSheetId="7" name="Z_DE375CBC_C7A7_4B1F_88C5_BC386FDCFF80_.wvu.FilterData">'ND-RSG-20201210'!$A$2:$AI$3005</definedName>
    <definedName hidden="1" localSheetId="3" name="Z_E2CF32E0_2AB6_45FC_89D5_430F179EF9A5_.wvu.FilterData">'DB Editing Template'!$A$2:$AI$3005</definedName>
    <definedName hidden="1" localSheetId="4" name="Z_E2CF32E0_2AB6_45FC_89D5_430F179EF9A5_.wvu.FilterData">'VT-reb-20201204'!$A$2:$AI$3005</definedName>
    <definedName hidden="1" localSheetId="5" name="Z_E2CF32E0_2AB6_45FC_89D5_430F179EF9A5_.wvu.FilterData">'OR-reb-20201210'!$A$2:$AI$3005</definedName>
    <definedName hidden="1" localSheetId="6" name="Z_E2CF32E0_2AB6_45FC_89D5_430F179EF9A5_.wvu.FilterData">'NH-jac-20201210'!$A$2:$AI$3005</definedName>
    <definedName hidden="1" localSheetId="7" name="Z_E2CF32E0_2AB6_45FC_89D5_430F179EF9A5_.wvu.FilterData">'ND-RSG-20201210'!$A$2:$AI$3005</definedName>
    <definedName hidden="1" localSheetId="3" name="Z_88DFADC5_2F73_44A7_ADF0_39571F1F5536_.wvu.FilterData">'DB Editing Template'!$A$2:$AI$3005</definedName>
    <definedName hidden="1" localSheetId="4" name="Z_88DFADC5_2F73_44A7_ADF0_39571F1F5536_.wvu.FilterData">'VT-reb-20201204'!$A$2:$AI$3005</definedName>
    <definedName hidden="1" localSheetId="5" name="Z_88DFADC5_2F73_44A7_ADF0_39571F1F5536_.wvu.FilterData">'OR-reb-20201210'!$A$2:$AI$3005</definedName>
    <definedName hidden="1" localSheetId="6" name="Z_88DFADC5_2F73_44A7_ADF0_39571F1F5536_.wvu.FilterData">'NH-jac-20201210'!$A$2:$AI$3005</definedName>
    <definedName hidden="1" localSheetId="7" name="Z_88DFADC5_2F73_44A7_ADF0_39571F1F5536_.wvu.FilterData">'ND-RSG-20201210'!$A$2:$AI$3005</definedName>
    <definedName hidden="1" localSheetId="3" name="Z_71BF2BE0_AEC9_4494_84CD_250D4942026A_.wvu.FilterData">'DB Editing Template'!$A$2:$AI$3005</definedName>
    <definedName hidden="1" localSheetId="4" name="Z_71BF2BE0_AEC9_4494_84CD_250D4942026A_.wvu.FilterData">'VT-reb-20201204'!$A$2:$AI$3005</definedName>
    <definedName hidden="1" localSheetId="5" name="Z_71BF2BE0_AEC9_4494_84CD_250D4942026A_.wvu.FilterData">'OR-reb-20201210'!$A$2:$AI$3005</definedName>
    <definedName hidden="1" localSheetId="6" name="Z_71BF2BE0_AEC9_4494_84CD_250D4942026A_.wvu.FilterData">'NH-jac-20201210'!$A$2:$AI$3005</definedName>
    <definedName hidden="1" localSheetId="7" name="Z_71BF2BE0_AEC9_4494_84CD_250D4942026A_.wvu.FilterData">'ND-RSG-20201210'!$A$2:$AI$3005</definedName>
    <definedName hidden="1" localSheetId="3" name="Z_9B033BCC_CBD4_433C_B58E_94BE6D6B6ECB_.wvu.FilterData">'DB Editing Template'!$A$2:$AI$3005</definedName>
    <definedName hidden="1" localSheetId="4" name="Z_9B033BCC_CBD4_433C_B58E_94BE6D6B6ECB_.wvu.FilterData">'VT-reb-20201204'!$A$2:$AI$3005</definedName>
    <definedName hidden="1" localSheetId="5" name="Z_9B033BCC_CBD4_433C_B58E_94BE6D6B6ECB_.wvu.FilterData">'OR-reb-20201210'!$A$2:$AI$3005</definedName>
    <definedName hidden="1" localSheetId="6" name="Z_9B033BCC_CBD4_433C_B58E_94BE6D6B6ECB_.wvu.FilterData">'NH-jac-20201210'!$A$2:$AI$3005</definedName>
    <definedName hidden="1" localSheetId="7" name="Z_9B033BCC_CBD4_433C_B58E_94BE6D6B6ECB_.wvu.FilterData">'ND-RSG-20201210'!$A$2:$AI$3005</definedName>
    <definedName hidden="1" localSheetId="3" name="Z_23BA302F_98FD_4DE7_B2EC_0A9ECEDB72D7_.wvu.FilterData">'DB Editing Template'!$A$2:$AI$3005</definedName>
    <definedName hidden="1" localSheetId="4" name="Z_23BA302F_98FD_4DE7_B2EC_0A9ECEDB72D7_.wvu.FilterData">'VT-reb-20201204'!$A$2:$AI$3005</definedName>
    <definedName hidden="1" localSheetId="5" name="Z_23BA302F_98FD_4DE7_B2EC_0A9ECEDB72D7_.wvu.FilterData">'OR-reb-20201210'!$A$2:$AI$3005</definedName>
    <definedName hidden="1" localSheetId="6" name="Z_23BA302F_98FD_4DE7_B2EC_0A9ECEDB72D7_.wvu.FilterData">'NH-jac-20201210'!$A$2:$AI$3005</definedName>
    <definedName hidden="1" localSheetId="7" name="Z_23BA302F_98FD_4DE7_B2EC_0A9ECEDB72D7_.wvu.FilterData">'ND-RSG-20201210'!$A$2:$AI$3005</definedName>
    <definedName hidden="1" localSheetId="3" name="Z_22630252_60F3_40CF_BCD5_B6945D618BF7_.wvu.FilterData">'DB Editing Template'!$A$2:$AI$3005</definedName>
    <definedName hidden="1" localSheetId="4" name="Z_22630252_60F3_40CF_BCD5_B6945D618BF7_.wvu.FilterData">'VT-reb-20201204'!$A$2:$AI$3005</definedName>
    <definedName hidden="1" localSheetId="5" name="Z_22630252_60F3_40CF_BCD5_B6945D618BF7_.wvu.FilterData">'OR-reb-20201210'!$A$2:$AI$3005</definedName>
    <definedName hidden="1" localSheetId="6" name="Z_22630252_60F3_40CF_BCD5_B6945D618BF7_.wvu.FilterData">'NH-jac-20201210'!$A$2:$AI$3005</definedName>
    <definedName hidden="1" localSheetId="7" name="Z_22630252_60F3_40CF_BCD5_B6945D618BF7_.wvu.FilterData">'ND-RSG-20201210'!$A$2:$AI$3005</definedName>
    <definedName hidden="1" localSheetId="3" name="Z_6076533E_CBBC_4450_8A27_0D0242D271D5_.wvu.FilterData">'DB Editing Template'!$A$2:$AI$3005</definedName>
    <definedName hidden="1" localSheetId="4" name="Z_6076533E_CBBC_4450_8A27_0D0242D271D5_.wvu.FilterData">'VT-reb-20201204'!$A$2:$AI$3005</definedName>
    <definedName hidden="1" localSheetId="5" name="Z_6076533E_CBBC_4450_8A27_0D0242D271D5_.wvu.FilterData">'OR-reb-20201210'!$A$2:$AI$3005</definedName>
    <definedName hidden="1" localSheetId="6" name="Z_6076533E_CBBC_4450_8A27_0D0242D271D5_.wvu.FilterData">'NH-jac-20201210'!$A$2:$AI$3005</definedName>
    <definedName hidden="1" localSheetId="7" name="Z_6076533E_CBBC_4450_8A27_0D0242D271D5_.wvu.FilterData">'ND-RSG-20201210'!$A$2:$AI$3005</definedName>
    <definedName hidden="1" localSheetId="3" name="Z_065EE7A3_CBC8_4AA3_81D8_93FCDB0905A9_.wvu.FilterData">'DB Editing Template'!$A$2:$AI$3005</definedName>
    <definedName hidden="1" localSheetId="4" name="Z_065EE7A3_CBC8_4AA3_81D8_93FCDB0905A9_.wvu.FilterData">'VT-reb-20201204'!$A$2:$AI$3005</definedName>
    <definedName hidden="1" localSheetId="5" name="Z_065EE7A3_CBC8_4AA3_81D8_93FCDB0905A9_.wvu.FilterData">'OR-reb-20201210'!$A$2:$AI$3005</definedName>
    <definedName hidden="1" localSheetId="6" name="Z_065EE7A3_CBC8_4AA3_81D8_93FCDB0905A9_.wvu.FilterData">'NH-jac-20201210'!$A$2:$AI$3005</definedName>
    <definedName hidden="1" localSheetId="7" name="Z_065EE7A3_CBC8_4AA3_81D8_93FCDB0905A9_.wvu.FilterData">'ND-RSG-20201210'!$A$2:$AI$3005</definedName>
    <definedName hidden="1" localSheetId="3" name="Z_10AA2B48_F5D6_4C41_8EF7_FA59D7132401_.wvu.FilterData">'DB Editing Template'!$A$2:$AI$3005</definedName>
    <definedName hidden="1" localSheetId="4" name="Z_10AA2B48_F5D6_4C41_8EF7_FA59D7132401_.wvu.FilterData">'VT-reb-20201204'!$A$2:$AI$3005</definedName>
    <definedName hidden="1" localSheetId="5" name="Z_10AA2B48_F5D6_4C41_8EF7_FA59D7132401_.wvu.FilterData">'OR-reb-20201210'!$A$2:$AI$3005</definedName>
    <definedName hidden="1" localSheetId="6" name="Z_10AA2B48_F5D6_4C41_8EF7_FA59D7132401_.wvu.FilterData">'NH-jac-20201210'!$A$2:$AI$3005</definedName>
    <definedName hidden="1" localSheetId="7" name="Z_10AA2B48_F5D6_4C41_8EF7_FA59D7132401_.wvu.FilterData">'ND-RSG-20201210'!$A$2:$AI$3005</definedName>
    <definedName hidden="1" localSheetId="3" name="Z_C9131E51_D216_43D1_9679_1F84CB456523_.wvu.FilterData">'DB Editing Template'!$A$2:$AI$3005</definedName>
    <definedName hidden="1" localSheetId="4" name="Z_C9131E51_D216_43D1_9679_1F84CB456523_.wvu.FilterData">'VT-reb-20201204'!$A$2:$AI$3005</definedName>
    <definedName hidden="1" localSheetId="5" name="Z_C9131E51_D216_43D1_9679_1F84CB456523_.wvu.FilterData">'OR-reb-20201210'!$A$2:$AI$3005</definedName>
    <definedName hidden="1" localSheetId="6" name="Z_C9131E51_D216_43D1_9679_1F84CB456523_.wvu.FilterData">'NH-jac-20201210'!$A$2:$AI$3005</definedName>
    <definedName hidden="1" localSheetId="7" name="Z_C9131E51_D216_43D1_9679_1F84CB456523_.wvu.FilterData">'ND-RSG-20201210'!$A$2:$AI$3005</definedName>
    <definedName hidden="1" localSheetId="3" name="Z_137C6022_34BD_4A60_83C1_5DC980BB2EB5_.wvu.FilterData">'DB Editing Template'!$A$2:$AI$3005</definedName>
    <definedName hidden="1" localSheetId="4" name="Z_137C6022_34BD_4A60_83C1_5DC980BB2EB5_.wvu.FilterData">'VT-reb-20201204'!$A$2:$AI$3005</definedName>
    <definedName hidden="1" localSheetId="5" name="Z_137C6022_34BD_4A60_83C1_5DC980BB2EB5_.wvu.FilterData">'OR-reb-20201210'!$A$2:$AI$3005</definedName>
    <definedName hidden="1" localSheetId="6" name="Z_137C6022_34BD_4A60_83C1_5DC980BB2EB5_.wvu.FilterData">'NH-jac-20201210'!$A$2:$AI$3005</definedName>
    <definedName hidden="1" localSheetId="7" name="Z_137C6022_34BD_4A60_83C1_5DC980BB2EB5_.wvu.FilterData">'ND-RSG-20201210'!$A$2:$AI$3005</definedName>
    <definedName hidden="1" localSheetId="3" name="Z_83F54500_F839_4A8C_A689_191AF7840DE6_.wvu.FilterData">'DB Editing Template'!$A$2:$AI$3005</definedName>
    <definedName hidden="1" localSheetId="4" name="Z_83F54500_F839_4A8C_A689_191AF7840DE6_.wvu.FilterData">'VT-reb-20201204'!$A$2:$AI$3005</definedName>
    <definedName hidden="1" localSheetId="5" name="Z_83F54500_F839_4A8C_A689_191AF7840DE6_.wvu.FilterData">'OR-reb-20201210'!$A$2:$AI$3005</definedName>
    <definedName hidden="1" localSheetId="6" name="Z_83F54500_F839_4A8C_A689_191AF7840DE6_.wvu.FilterData">'NH-jac-20201210'!$A$2:$AI$3005</definedName>
    <definedName hidden="1" localSheetId="7" name="Z_83F54500_F839_4A8C_A689_191AF7840DE6_.wvu.FilterData">'ND-RSG-20201210'!$A$2:$AI$3005</definedName>
    <definedName hidden="1" localSheetId="3" name="Z_605FEAD5_4087_42BA_B46C_8C6F0CD71D14_.wvu.FilterData">'DB Editing Template'!$A$2:$AI$3005</definedName>
    <definedName hidden="1" localSheetId="4" name="Z_605FEAD5_4087_42BA_B46C_8C6F0CD71D14_.wvu.FilterData">'VT-reb-20201204'!$A$2:$AI$3005</definedName>
    <definedName hidden="1" localSheetId="5" name="Z_605FEAD5_4087_42BA_B46C_8C6F0CD71D14_.wvu.FilterData">'OR-reb-20201210'!$A$2:$AI$3005</definedName>
    <definedName hidden="1" localSheetId="6" name="Z_605FEAD5_4087_42BA_B46C_8C6F0CD71D14_.wvu.FilterData">'NH-jac-20201210'!$A$2:$AI$3005</definedName>
    <definedName hidden="1" localSheetId="7" name="Z_605FEAD5_4087_42BA_B46C_8C6F0CD71D14_.wvu.FilterData">'ND-RSG-20201210'!$A$2:$AI$3005</definedName>
    <definedName hidden="1" localSheetId="3" name="Z_5C08D1F1_5244_4BD2_B2EB_EF89FC839E06_.wvu.FilterData">'DB Editing Template'!$A$2:$AI$3005</definedName>
    <definedName hidden="1" localSheetId="4" name="Z_5C08D1F1_5244_4BD2_B2EB_EF89FC839E06_.wvu.FilterData">'VT-reb-20201204'!$A$2:$AI$3005</definedName>
    <definedName hidden="1" localSheetId="5" name="Z_5C08D1F1_5244_4BD2_B2EB_EF89FC839E06_.wvu.FilterData">'OR-reb-20201210'!$A$2:$AI$3005</definedName>
    <definedName hidden="1" localSheetId="6" name="Z_5C08D1F1_5244_4BD2_B2EB_EF89FC839E06_.wvu.FilterData">'NH-jac-20201210'!$A$2:$AI$3005</definedName>
    <definedName hidden="1" localSheetId="7" name="Z_5C08D1F1_5244_4BD2_B2EB_EF89FC839E06_.wvu.FilterData">'ND-RSG-20201210'!$A$2:$AI$3005</definedName>
    <definedName hidden="1" localSheetId="3" name="Z_6C8A2B68_01AA_414D_84D0_150A8CB4675A_.wvu.FilterData">'DB Editing Template'!$A$2:$AP$3005</definedName>
    <definedName hidden="1" localSheetId="4" name="Z_6C8A2B68_01AA_414D_84D0_150A8CB4675A_.wvu.FilterData">'VT-reb-20201204'!$A$2:$AP$3005</definedName>
    <definedName hidden="1" localSheetId="5" name="Z_6C8A2B68_01AA_414D_84D0_150A8CB4675A_.wvu.FilterData">'OR-reb-20201210'!$A$2:$AP$3005</definedName>
    <definedName hidden="1" localSheetId="6" name="Z_6C8A2B68_01AA_414D_84D0_150A8CB4675A_.wvu.FilterData">'NH-jac-20201210'!$A$2:$AP$3005</definedName>
    <definedName hidden="1" localSheetId="7" name="Z_6C8A2B68_01AA_414D_84D0_150A8CB4675A_.wvu.FilterData">'ND-RSG-20201210'!$A$2:$AP$3005</definedName>
    <definedName hidden="1" localSheetId="3" name="Z_63CCC41C_3F2C_4118_BDE9_5829490DE70D_.wvu.FilterData">'DB Editing Template'!$A$2:$AI$3005</definedName>
    <definedName hidden="1" localSheetId="4" name="Z_63CCC41C_3F2C_4118_BDE9_5829490DE70D_.wvu.FilterData">'VT-reb-20201204'!$A$2:$AI$3005</definedName>
    <definedName hidden="1" localSheetId="5" name="Z_63CCC41C_3F2C_4118_BDE9_5829490DE70D_.wvu.FilterData">'OR-reb-20201210'!$A$2:$AI$3005</definedName>
    <definedName hidden="1" localSheetId="6" name="Z_63CCC41C_3F2C_4118_BDE9_5829490DE70D_.wvu.FilterData">'NH-jac-20201210'!$A$2:$AI$3005</definedName>
    <definedName hidden="1" localSheetId="7" name="Z_63CCC41C_3F2C_4118_BDE9_5829490DE70D_.wvu.FilterData">'ND-RSG-20201210'!$A$2:$AI$3005</definedName>
    <definedName hidden="1" localSheetId="3" name="Z_D14C152D_976B_4C31_85E5_27BFC1FE786B_.wvu.FilterData">'DB Editing Template'!$A$2:$AI$3005</definedName>
    <definedName hidden="1" localSheetId="4" name="Z_D14C152D_976B_4C31_85E5_27BFC1FE786B_.wvu.FilterData">'VT-reb-20201204'!$A$2:$AI$3005</definedName>
    <definedName hidden="1" localSheetId="5" name="Z_D14C152D_976B_4C31_85E5_27BFC1FE786B_.wvu.FilterData">'OR-reb-20201210'!$A$2:$AI$3005</definedName>
    <definedName hidden="1" localSheetId="6" name="Z_D14C152D_976B_4C31_85E5_27BFC1FE786B_.wvu.FilterData">'NH-jac-20201210'!$A$2:$AI$3005</definedName>
    <definedName hidden="1" localSheetId="7" name="Z_D14C152D_976B_4C31_85E5_27BFC1FE786B_.wvu.FilterData">'ND-RSG-20201210'!$A$2:$AI$3005</definedName>
    <definedName hidden="1" localSheetId="3" name="Z_A3A9B0FF_D2F7_46A6_B6C9_9F84481499A3_.wvu.FilterData">'DB Editing Template'!$A$2:$AI$3005</definedName>
    <definedName hidden="1" localSheetId="4" name="Z_A3A9B0FF_D2F7_46A6_B6C9_9F84481499A3_.wvu.FilterData">'VT-reb-20201204'!$A$2:$AI$3005</definedName>
    <definedName hidden="1" localSheetId="5" name="Z_A3A9B0FF_D2F7_46A6_B6C9_9F84481499A3_.wvu.FilterData">'OR-reb-20201210'!$A$2:$AI$3005</definedName>
    <definedName hidden="1" localSheetId="6" name="Z_A3A9B0FF_D2F7_46A6_B6C9_9F84481499A3_.wvu.FilterData">'NH-jac-20201210'!$A$2:$AI$3005</definedName>
    <definedName hidden="1" localSheetId="7" name="Z_A3A9B0FF_D2F7_46A6_B6C9_9F84481499A3_.wvu.FilterData">'ND-RSG-20201210'!$A$2:$AI$3005</definedName>
    <definedName hidden="1" localSheetId="3" name="Z_AD901E26_D79A_48B3_BB0A_3403845ED9A3_.wvu.FilterData">'DB Editing Template'!$A$2:$AI$3005</definedName>
    <definedName hidden="1" localSheetId="4" name="Z_AD901E26_D79A_48B3_BB0A_3403845ED9A3_.wvu.FilterData">'VT-reb-20201204'!$A$2:$AI$3005</definedName>
    <definedName hidden="1" localSheetId="5" name="Z_AD901E26_D79A_48B3_BB0A_3403845ED9A3_.wvu.FilterData">'OR-reb-20201210'!$A$2:$AI$3005</definedName>
    <definedName hidden="1" localSheetId="6" name="Z_AD901E26_D79A_48B3_BB0A_3403845ED9A3_.wvu.FilterData">'NH-jac-20201210'!$A$2:$AI$3005</definedName>
    <definedName hidden="1" localSheetId="7" name="Z_AD901E26_D79A_48B3_BB0A_3403845ED9A3_.wvu.FilterData">'ND-RSG-20201210'!$A$2:$AI$3005</definedName>
    <definedName hidden="1" localSheetId="3" name="Z_DE1027FC_B644_4D27_B097_6F8EC4C60A43_.wvu.FilterData">'DB Editing Template'!$A$2:$AI$3005</definedName>
    <definedName hidden="1" localSheetId="4" name="Z_DE1027FC_B644_4D27_B097_6F8EC4C60A43_.wvu.FilterData">'VT-reb-20201204'!$A$2:$AI$3005</definedName>
    <definedName hidden="1" localSheetId="5" name="Z_DE1027FC_B644_4D27_B097_6F8EC4C60A43_.wvu.FilterData">'OR-reb-20201210'!$A$2:$AI$3005</definedName>
    <definedName hidden="1" localSheetId="6" name="Z_DE1027FC_B644_4D27_B097_6F8EC4C60A43_.wvu.FilterData">'NH-jac-20201210'!$A$2:$AI$3005</definedName>
    <definedName hidden="1" localSheetId="7" name="Z_DE1027FC_B644_4D27_B097_6F8EC4C60A43_.wvu.FilterData">'ND-RSG-20201210'!$A$2:$AI$3005</definedName>
    <definedName hidden="1" localSheetId="3" name="Z_469D7288_A533_4D40_85E6_54ACBFE00885_.wvu.FilterData">'DB Editing Template'!$A$2:$AI$3005</definedName>
    <definedName hidden="1" localSheetId="4" name="Z_469D7288_A533_4D40_85E6_54ACBFE00885_.wvu.FilterData">'VT-reb-20201204'!$A$2:$AI$3005</definedName>
    <definedName hidden="1" localSheetId="5" name="Z_469D7288_A533_4D40_85E6_54ACBFE00885_.wvu.FilterData">'OR-reb-20201210'!$A$2:$AI$3005</definedName>
    <definedName hidden="1" localSheetId="6" name="Z_469D7288_A533_4D40_85E6_54ACBFE00885_.wvu.FilterData">'NH-jac-20201210'!$A$2:$AI$3005</definedName>
    <definedName hidden="1" localSheetId="7" name="Z_469D7288_A533_4D40_85E6_54ACBFE00885_.wvu.FilterData">'ND-RSG-20201210'!$A$2:$AI$3005</definedName>
    <definedName hidden="1" localSheetId="3" name="Z_11034AED_D214_4EB6_88AB_FCA728C9EF91_.wvu.FilterData">'DB Editing Template'!$A$2:$AI$3005</definedName>
    <definedName hidden="1" localSheetId="4" name="Z_11034AED_D214_4EB6_88AB_FCA728C9EF91_.wvu.FilterData">'VT-reb-20201204'!$A$2:$AI$3005</definedName>
    <definedName hidden="1" localSheetId="5" name="Z_11034AED_D214_4EB6_88AB_FCA728C9EF91_.wvu.FilterData">'OR-reb-20201210'!$A$2:$AI$3005</definedName>
    <definedName hidden="1" localSheetId="6" name="Z_11034AED_D214_4EB6_88AB_FCA728C9EF91_.wvu.FilterData">'NH-jac-20201210'!$A$2:$AI$3005</definedName>
    <definedName hidden="1" localSheetId="7" name="Z_11034AED_D214_4EB6_88AB_FCA728C9EF91_.wvu.FilterData">'ND-RSG-20201210'!$A$2:$AI$3005</definedName>
    <definedName hidden="1" localSheetId="3" name="Z_A06C4805_C7C2_4464_92E5_E3F4B922A8DD_.wvu.FilterData">'DB Editing Template'!$A$2:$AI$3005</definedName>
    <definedName hidden="1" localSheetId="4" name="Z_A06C4805_C7C2_4464_92E5_E3F4B922A8DD_.wvu.FilterData">'VT-reb-20201204'!$A$2:$AI$3005</definedName>
    <definedName hidden="1" localSheetId="5" name="Z_A06C4805_C7C2_4464_92E5_E3F4B922A8DD_.wvu.FilterData">'OR-reb-20201210'!$A$2:$AI$3005</definedName>
    <definedName hidden="1" localSheetId="6" name="Z_A06C4805_C7C2_4464_92E5_E3F4B922A8DD_.wvu.FilterData">'NH-jac-20201210'!$A$2:$AI$3005</definedName>
    <definedName hidden="1" localSheetId="7" name="Z_A06C4805_C7C2_4464_92E5_E3F4B922A8DD_.wvu.FilterData">'ND-RSG-20201210'!$A$2:$AI$3005</definedName>
    <definedName hidden="1" localSheetId="3" name="Z_4DB423EF_869D_4FC0_98A5_275550BB367E_.wvu.FilterData">'DB Editing Template'!$A$2:$AI$3005</definedName>
    <definedName hidden="1" localSheetId="4" name="Z_4DB423EF_869D_4FC0_98A5_275550BB367E_.wvu.FilterData">'VT-reb-20201204'!$A$2:$AI$3005</definedName>
    <definedName hidden="1" localSheetId="5" name="Z_4DB423EF_869D_4FC0_98A5_275550BB367E_.wvu.FilterData">'OR-reb-20201210'!$A$2:$AI$3005</definedName>
    <definedName hidden="1" localSheetId="6" name="Z_4DB423EF_869D_4FC0_98A5_275550BB367E_.wvu.FilterData">'NH-jac-20201210'!$A$2:$AI$3005</definedName>
    <definedName hidden="1" localSheetId="7" name="Z_4DB423EF_869D_4FC0_98A5_275550BB367E_.wvu.FilterData">'ND-RSG-20201210'!$A$2:$AI$3005</definedName>
    <definedName hidden="1" localSheetId="3" name="Z_D458DD56_B963_4A25_9898_AA877402E416_.wvu.FilterData">'DB Editing Template'!$A$2:$AI$3005</definedName>
    <definedName hidden="1" localSheetId="4" name="Z_D458DD56_B963_4A25_9898_AA877402E416_.wvu.FilterData">'VT-reb-20201204'!$A$2:$AI$3005</definedName>
    <definedName hidden="1" localSheetId="5" name="Z_D458DD56_B963_4A25_9898_AA877402E416_.wvu.FilterData">'OR-reb-20201210'!$A$2:$AI$3005</definedName>
    <definedName hidden="1" localSheetId="6" name="Z_D458DD56_B963_4A25_9898_AA877402E416_.wvu.FilterData">'NH-jac-20201210'!$A$2:$AI$3005</definedName>
    <definedName hidden="1" localSheetId="7" name="Z_D458DD56_B963_4A25_9898_AA877402E416_.wvu.FilterData">'ND-RSG-20201210'!$A$2:$AI$3005</definedName>
    <definedName hidden="1" localSheetId="3" name="Z_F4465E3E_32C1_4EE2_97AF_DEA7F4727A03_.wvu.FilterData">'DB Editing Template'!$A$2:$AI$3005</definedName>
    <definedName hidden="1" localSheetId="4" name="Z_F4465E3E_32C1_4EE2_97AF_DEA7F4727A03_.wvu.FilterData">'VT-reb-20201204'!$A$2:$AI$3005</definedName>
    <definedName hidden="1" localSheetId="5" name="Z_F4465E3E_32C1_4EE2_97AF_DEA7F4727A03_.wvu.FilterData">'OR-reb-20201210'!$A$2:$AI$3005</definedName>
    <definedName hidden="1" localSheetId="6" name="Z_F4465E3E_32C1_4EE2_97AF_DEA7F4727A03_.wvu.FilterData">'NH-jac-20201210'!$A$2:$AI$3005</definedName>
    <definedName hidden="1" localSheetId="7" name="Z_F4465E3E_32C1_4EE2_97AF_DEA7F4727A03_.wvu.FilterData">'ND-RSG-20201210'!$A$2:$AI$3005</definedName>
    <definedName hidden="1" localSheetId="3" name="Z_A4DCB81E_195C_44B7_8A2D_EBE8497BDBB1_.wvu.FilterData">'DB Editing Template'!$A$2:$AI$3005</definedName>
    <definedName hidden="1" localSheetId="4" name="Z_A4DCB81E_195C_44B7_8A2D_EBE8497BDBB1_.wvu.FilterData">'VT-reb-20201204'!$A$2:$AI$3005</definedName>
    <definedName hidden="1" localSheetId="5" name="Z_A4DCB81E_195C_44B7_8A2D_EBE8497BDBB1_.wvu.FilterData">'OR-reb-20201210'!$A$2:$AI$3005</definedName>
    <definedName hidden="1" localSheetId="6" name="Z_A4DCB81E_195C_44B7_8A2D_EBE8497BDBB1_.wvu.FilterData">'NH-jac-20201210'!$A$2:$AI$3005</definedName>
    <definedName hidden="1" localSheetId="7" name="Z_A4DCB81E_195C_44B7_8A2D_EBE8497BDBB1_.wvu.FilterData">'ND-RSG-20201210'!$A$2:$AI$3005</definedName>
    <definedName hidden="1" localSheetId="3" name="Z_8E6FC2EF_B733_4FAF_9786_0C1D76391005_.wvu.FilterData">'DB Editing Template'!$A$2:$AI$3005</definedName>
    <definedName hidden="1" localSheetId="4" name="Z_8E6FC2EF_B733_4FAF_9786_0C1D76391005_.wvu.FilterData">'VT-reb-20201204'!$A$2:$AI$3005</definedName>
    <definedName hidden="1" localSheetId="5" name="Z_8E6FC2EF_B733_4FAF_9786_0C1D76391005_.wvu.FilterData">'OR-reb-20201210'!$A$2:$AI$3005</definedName>
    <definedName hidden="1" localSheetId="6" name="Z_8E6FC2EF_B733_4FAF_9786_0C1D76391005_.wvu.FilterData">'NH-jac-20201210'!$A$2:$AI$3005</definedName>
    <definedName hidden="1" localSheetId="7" name="Z_8E6FC2EF_B733_4FAF_9786_0C1D76391005_.wvu.FilterData">'ND-RSG-20201210'!$A$2:$AI$3005</definedName>
    <definedName hidden="1" localSheetId="3" name="Z_EC727521_39D6_412B_8C82_84F1FE37E7E2_.wvu.FilterData">'DB Editing Template'!$A$2:$AI$3005</definedName>
    <definedName hidden="1" localSheetId="4" name="Z_EC727521_39D6_412B_8C82_84F1FE37E7E2_.wvu.FilterData">'VT-reb-20201204'!$A$2:$AI$3005</definedName>
    <definedName hidden="1" localSheetId="5" name="Z_EC727521_39D6_412B_8C82_84F1FE37E7E2_.wvu.FilterData">'OR-reb-20201210'!$A$2:$AI$3005</definedName>
    <definedName hidden="1" localSheetId="6" name="Z_EC727521_39D6_412B_8C82_84F1FE37E7E2_.wvu.FilterData">'NH-jac-20201210'!$A$2:$AI$3005</definedName>
    <definedName hidden="1" localSheetId="7" name="Z_EC727521_39D6_412B_8C82_84F1FE37E7E2_.wvu.FilterData">'ND-RSG-20201210'!$A$2:$AI$3005</definedName>
    <definedName hidden="1" localSheetId="3" name="Z_215AA88E_B5CE_4A0B_8049_20673CD8D676_.wvu.FilterData">'DB Editing Template'!$A$2:$AI$3005</definedName>
    <definedName hidden="1" localSheetId="4" name="Z_215AA88E_B5CE_4A0B_8049_20673CD8D676_.wvu.FilterData">'VT-reb-20201204'!$A$2:$AI$3005</definedName>
    <definedName hidden="1" localSheetId="5" name="Z_215AA88E_B5CE_4A0B_8049_20673CD8D676_.wvu.FilterData">'OR-reb-20201210'!$A$2:$AI$3005</definedName>
    <definedName hidden="1" localSheetId="6" name="Z_215AA88E_B5CE_4A0B_8049_20673CD8D676_.wvu.FilterData">'NH-jac-20201210'!$A$2:$AI$3005</definedName>
    <definedName hidden="1" localSheetId="7" name="Z_215AA88E_B5CE_4A0B_8049_20673CD8D676_.wvu.FilterData">'ND-RSG-20201210'!$A$2:$AI$3005</definedName>
    <definedName hidden="1" localSheetId="3" name="Z_A39B3D79_CB46_46BC_985B_4615389DB1D1_.wvu.FilterData">'DB Editing Template'!$A$2:$AI$3005</definedName>
    <definedName hidden="1" localSheetId="4" name="Z_A39B3D79_CB46_46BC_985B_4615389DB1D1_.wvu.FilterData">'VT-reb-20201204'!$A$2:$AI$3005</definedName>
    <definedName hidden="1" localSheetId="5" name="Z_A39B3D79_CB46_46BC_985B_4615389DB1D1_.wvu.FilterData">'OR-reb-20201210'!$A$2:$AI$3005</definedName>
    <definedName hidden="1" localSheetId="6" name="Z_A39B3D79_CB46_46BC_985B_4615389DB1D1_.wvu.FilterData">'NH-jac-20201210'!$A$2:$AI$3005</definedName>
    <definedName hidden="1" localSheetId="7" name="Z_A39B3D79_CB46_46BC_985B_4615389DB1D1_.wvu.FilterData">'ND-RSG-20201210'!$A$2:$AI$3005</definedName>
    <definedName hidden="1" localSheetId="3" name="Z_44A758CB_39FC_4748_84A0_D3361CF44F0F_.wvu.FilterData">'DB Editing Template'!$A$2:$AI$3005</definedName>
    <definedName hidden="1" localSheetId="4" name="Z_44A758CB_39FC_4748_84A0_D3361CF44F0F_.wvu.FilterData">'VT-reb-20201204'!$A$2:$AI$3005</definedName>
    <definedName hidden="1" localSheetId="5" name="Z_44A758CB_39FC_4748_84A0_D3361CF44F0F_.wvu.FilterData">'OR-reb-20201210'!$A$2:$AI$3005</definedName>
    <definedName hidden="1" localSheetId="6" name="Z_44A758CB_39FC_4748_84A0_D3361CF44F0F_.wvu.FilterData">'NH-jac-20201210'!$A$2:$AI$3005</definedName>
    <definedName hidden="1" localSheetId="7" name="Z_44A758CB_39FC_4748_84A0_D3361CF44F0F_.wvu.FilterData">'ND-RSG-20201210'!$A$2:$AI$3005</definedName>
    <definedName hidden="1" localSheetId="3" name="Z_EA8E388E_53DB_4905_B35B_E4C25862B19E_.wvu.FilterData">'DB Editing Template'!$A$2:$AI$3005</definedName>
    <definedName hidden="1" localSheetId="4" name="Z_EA8E388E_53DB_4905_B35B_E4C25862B19E_.wvu.FilterData">'VT-reb-20201204'!$A$2:$AI$3005</definedName>
    <definedName hidden="1" localSheetId="5" name="Z_EA8E388E_53DB_4905_B35B_E4C25862B19E_.wvu.FilterData">'OR-reb-20201210'!$A$2:$AI$3005</definedName>
    <definedName hidden="1" localSheetId="6" name="Z_EA8E388E_53DB_4905_B35B_E4C25862B19E_.wvu.FilterData">'NH-jac-20201210'!$A$2:$AI$3005</definedName>
    <definedName hidden="1" localSheetId="7" name="Z_EA8E388E_53DB_4905_B35B_E4C25862B19E_.wvu.FilterData">'ND-RSG-20201210'!$A$2:$AI$3005</definedName>
    <definedName hidden="1" localSheetId="3" name="Z_AB6F9F19_D33B_4CA8_877B_F8CB10196410_.wvu.FilterData">'DB Editing Template'!$A$2:$AI$3005</definedName>
    <definedName hidden="1" localSheetId="4" name="Z_AB6F9F19_D33B_4CA8_877B_F8CB10196410_.wvu.FilterData">'VT-reb-20201204'!$A$2:$AI$3005</definedName>
    <definedName hidden="1" localSheetId="5" name="Z_AB6F9F19_D33B_4CA8_877B_F8CB10196410_.wvu.FilterData">'OR-reb-20201210'!$A$2:$AI$3005</definedName>
    <definedName hidden="1" localSheetId="6" name="Z_AB6F9F19_D33B_4CA8_877B_F8CB10196410_.wvu.FilterData">'NH-jac-20201210'!$A$2:$AI$3005</definedName>
    <definedName hidden="1" localSheetId="7" name="Z_AB6F9F19_D33B_4CA8_877B_F8CB10196410_.wvu.FilterData">'ND-RSG-20201210'!$A$2:$AI$3005</definedName>
    <definedName hidden="1" localSheetId="3" name="Z_6B13D6C2_63AC_4A1E_9F43_5F914F5A4654_.wvu.FilterData">'DB Editing Template'!$A$2:$AI$3005</definedName>
    <definedName hidden="1" localSheetId="4" name="Z_6B13D6C2_63AC_4A1E_9F43_5F914F5A4654_.wvu.FilterData">'VT-reb-20201204'!$A$2:$AI$3005</definedName>
    <definedName hidden="1" localSheetId="5" name="Z_6B13D6C2_63AC_4A1E_9F43_5F914F5A4654_.wvu.FilterData">'OR-reb-20201210'!$A$2:$AI$3005</definedName>
    <definedName hidden="1" localSheetId="6" name="Z_6B13D6C2_63AC_4A1E_9F43_5F914F5A4654_.wvu.FilterData">'NH-jac-20201210'!$A$2:$AI$3005</definedName>
    <definedName hidden="1" localSheetId="7" name="Z_6B13D6C2_63AC_4A1E_9F43_5F914F5A4654_.wvu.FilterData">'ND-RSG-20201210'!$A$2:$AI$3005</definedName>
    <definedName hidden="1" localSheetId="3" name="Z_A891E31D_143B_4D57_9CAE_23C32D2419AB_.wvu.FilterData">'DB Editing Template'!$A$2:$AI$3005</definedName>
    <definedName hidden="1" localSheetId="4" name="Z_A891E31D_143B_4D57_9CAE_23C32D2419AB_.wvu.FilterData">'VT-reb-20201204'!$A$2:$AI$3005</definedName>
    <definedName hidden="1" localSheetId="5" name="Z_A891E31D_143B_4D57_9CAE_23C32D2419AB_.wvu.FilterData">'OR-reb-20201210'!$A$2:$AI$3005</definedName>
    <definedName hidden="1" localSheetId="6" name="Z_A891E31D_143B_4D57_9CAE_23C32D2419AB_.wvu.FilterData">'NH-jac-20201210'!$A$2:$AI$3005</definedName>
    <definedName hidden="1" localSheetId="7" name="Z_A891E31D_143B_4D57_9CAE_23C32D2419AB_.wvu.FilterData">'ND-RSG-20201210'!$A$2:$AI$3005</definedName>
    <definedName hidden="1" localSheetId="3" name="Z_CBEB34EA_278F_4952_A21E_7191C27A6D1B_.wvu.FilterData">'DB Editing Template'!$A$2:$AI$3005</definedName>
    <definedName hidden="1" localSheetId="4" name="Z_CBEB34EA_278F_4952_A21E_7191C27A6D1B_.wvu.FilterData">'VT-reb-20201204'!$A$2:$AI$3005</definedName>
    <definedName hidden="1" localSheetId="5" name="Z_CBEB34EA_278F_4952_A21E_7191C27A6D1B_.wvu.FilterData">'OR-reb-20201210'!$A$2:$AI$3005</definedName>
    <definedName hidden="1" localSheetId="6" name="Z_CBEB34EA_278F_4952_A21E_7191C27A6D1B_.wvu.FilterData">'NH-jac-20201210'!$A$2:$AI$3005</definedName>
    <definedName hidden="1" localSheetId="7" name="Z_CBEB34EA_278F_4952_A21E_7191C27A6D1B_.wvu.FilterData">'ND-RSG-20201210'!$A$2:$AI$3005</definedName>
    <definedName hidden="1" localSheetId="3" name="Z_DF0196A2_3D7B_460A_8DD6_6EE6E666879C_.wvu.FilterData">'DB Editing Template'!$A$2:$AI$3005</definedName>
    <definedName hidden="1" localSheetId="4" name="Z_DF0196A2_3D7B_460A_8DD6_6EE6E666879C_.wvu.FilterData">'VT-reb-20201204'!$A$2:$AI$3005</definedName>
    <definedName hidden="1" localSheetId="5" name="Z_DF0196A2_3D7B_460A_8DD6_6EE6E666879C_.wvu.FilterData">'OR-reb-20201210'!$A$2:$AI$3005</definedName>
    <definedName hidden="1" localSheetId="6" name="Z_DF0196A2_3D7B_460A_8DD6_6EE6E666879C_.wvu.FilterData">'NH-jac-20201210'!$A$2:$AI$3005</definedName>
    <definedName hidden="1" localSheetId="7" name="Z_DF0196A2_3D7B_460A_8DD6_6EE6E666879C_.wvu.FilterData">'ND-RSG-20201210'!$A$2:$AI$3005</definedName>
    <definedName hidden="1" localSheetId="3" name="Z_D536F5CF_4F7E_434F_8BFD_A5C59BC062DE_.wvu.FilterData">'DB Editing Template'!$A$2:$AI$3005</definedName>
    <definedName hidden="1" localSheetId="4" name="Z_D536F5CF_4F7E_434F_8BFD_A5C59BC062DE_.wvu.FilterData">'VT-reb-20201204'!$A$2:$AI$3005</definedName>
    <definedName hidden="1" localSheetId="5" name="Z_D536F5CF_4F7E_434F_8BFD_A5C59BC062DE_.wvu.FilterData">'OR-reb-20201210'!$A$2:$AI$3005</definedName>
    <definedName hidden="1" localSheetId="6" name="Z_D536F5CF_4F7E_434F_8BFD_A5C59BC062DE_.wvu.FilterData">'NH-jac-20201210'!$A$2:$AI$3005</definedName>
    <definedName hidden="1" localSheetId="7" name="Z_D536F5CF_4F7E_434F_8BFD_A5C59BC062DE_.wvu.FilterData">'ND-RSG-20201210'!$A$2:$AI$3005</definedName>
    <definedName hidden="1" localSheetId="3" name="Z_7BC8AD44_CCB0_4DD7_A66B_FC3DFD3FF903_.wvu.FilterData">'DB Editing Template'!$A$2:$AI$3005</definedName>
    <definedName hidden="1" localSheetId="4" name="Z_7BC8AD44_CCB0_4DD7_A66B_FC3DFD3FF903_.wvu.FilterData">'VT-reb-20201204'!$A$2:$AI$3005</definedName>
    <definedName hidden="1" localSheetId="5" name="Z_7BC8AD44_CCB0_4DD7_A66B_FC3DFD3FF903_.wvu.FilterData">'OR-reb-20201210'!$A$2:$AI$3005</definedName>
    <definedName hidden="1" localSheetId="6" name="Z_7BC8AD44_CCB0_4DD7_A66B_FC3DFD3FF903_.wvu.FilterData">'NH-jac-20201210'!$A$2:$AI$3005</definedName>
    <definedName hidden="1" localSheetId="7" name="Z_7BC8AD44_CCB0_4DD7_A66B_FC3DFD3FF903_.wvu.FilterData">'ND-RSG-20201210'!$A$2:$AI$3005</definedName>
    <definedName hidden="1" localSheetId="3" name="Z_7A16578B_AA50_46ED_B521_EB451B8FFEF7_.wvu.FilterData">'DB Editing Template'!$A$2:$AI$3005</definedName>
    <definedName hidden="1" localSheetId="4" name="Z_7A16578B_AA50_46ED_B521_EB451B8FFEF7_.wvu.FilterData">'VT-reb-20201204'!$A$2:$AI$3005</definedName>
    <definedName hidden="1" localSheetId="5" name="Z_7A16578B_AA50_46ED_B521_EB451B8FFEF7_.wvu.FilterData">'OR-reb-20201210'!$A$2:$AI$3005</definedName>
    <definedName hidden="1" localSheetId="6" name="Z_7A16578B_AA50_46ED_B521_EB451B8FFEF7_.wvu.FilterData">'NH-jac-20201210'!$A$2:$AI$3005</definedName>
    <definedName hidden="1" localSheetId="7" name="Z_7A16578B_AA50_46ED_B521_EB451B8FFEF7_.wvu.FilterData">'ND-RSG-20201210'!$A$2:$AI$3005</definedName>
    <definedName hidden="1" localSheetId="3" name="Z_CABD22BF_5DF2_4D93_BEBC_7A4C16C517D4_.wvu.FilterData">'DB Editing Template'!$A$2:$AI$3005</definedName>
    <definedName hidden="1" localSheetId="4" name="Z_CABD22BF_5DF2_4D93_BEBC_7A4C16C517D4_.wvu.FilterData">'VT-reb-20201204'!$A$2:$AI$3005</definedName>
    <definedName hidden="1" localSheetId="5" name="Z_CABD22BF_5DF2_4D93_BEBC_7A4C16C517D4_.wvu.FilterData">'OR-reb-20201210'!$A$2:$AI$3005</definedName>
    <definedName hidden="1" localSheetId="6" name="Z_CABD22BF_5DF2_4D93_BEBC_7A4C16C517D4_.wvu.FilterData">'NH-jac-20201210'!$A$2:$AI$3005</definedName>
    <definedName hidden="1" localSheetId="7" name="Z_CABD22BF_5DF2_4D93_BEBC_7A4C16C517D4_.wvu.FilterData">'ND-RSG-20201210'!$A$2:$AI$3005</definedName>
    <definedName hidden="1" localSheetId="3" name="Z_4EDDE649_3D39_4F3A_B5F0_44E9DAD50326_.wvu.FilterData">'DB Editing Template'!$A$2:$AI$3005</definedName>
    <definedName hidden="1" localSheetId="4" name="Z_4EDDE649_3D39_4F3A_B5F0_44E9DAD50326_.wvu.FilterData">'VT-reb-20201204'!$A$2:$AI$3005</definedName>
    <definedName hidden="1" localSheetId="5" name="Z_4EDDE649_3D39_4F3A_B5F0_44E9DAD50326_.wvu.FilterData">'OR-reb-20201210'!$A$2:$AI$3005</definedName>
    <definedName hidden="1" localSheetId="6" name="Z_4EDDE649_3D39_4F3A_B5F0_44E9DAD50326_.wvu.FilterData">'NH-jac-20201210'!$A$2:$AI$3005</definedName>
    <definedName hidden="1" localSheetId="7" name="Z_4EDDE649_3D39_4F3A_B5F0_44E9DAD50326_.wvu.FilterData">'ND-RSG-20201210'!$A$2:$AI$3005</definedName>
    <definedName hidden="1" localSheetId="3" name="Z_4BC34A79_4538_457E_BBCC_227659E3CC6F_.wvu.FilterData">'DB Editing Template'!$A$2:$AI$3005</definedName>
    <definedName hidden="1" localSheetId="4" name="Z_4BC34A79_4538_457E_BBCC_227659E3CC6F_.wvu.FilterData">'VT-reb-20201204'!$A$2:$AI$3005</definedName>
    <definedName hidden="1" localSheetId="5" name="Z_4BC34A79_4538_457E_BBCC_227659E3CC6F_.wvu.FilterData">'OR-reb-20201210'!$A$2:$AI$3005</definedName>
    <definedName hidden="1" localSheetId="6" name="Z_4BC34A79_4538_457E_BBCC_227659E3CC6F_.wvu.FilterData">'NH-jac-20201210'!$A$2:$AI$3005</definedName>
    <definedName hidden="1" localSheetId="7" name="Z_4BC34A79_4538_457E_BBCC_227659E3CC6F_.wvu.FilterData">'ND-RSG-20201210'!$A$2:$AI$3005</definedName>
    <definedName hidden="1" localSheetId="3" name="Z_F12A3440_673D_48F8_876F_BA11B2AE3F55_.wvu.FilterData">'DB Editing Template'!$A$2:$AI$3005</definedName>
    <definedName hidden="1" localSheetId="3" name="Z_F12A3440_673D_48F8_876F_BA11B2AE3F55_.wvu.FilterData">'DB Editing Template'!$A$2:$AI$3005</definedName>
    <definedName hidden="1" localSheetId="4" name="Z_F12A3440_673D_48F8_876F_BA11B2AE3F55_.wvu.FilterData">'VT-reb-20201204'!$A$2:$AI$3005</definedName>
    <definedName hidden="1" localSheetId="4" name="Z_F12A3440_673D_48F8_876F_BA11B2AE3F55_.wvu.FilterData">'VT-reb-20201204'!$A$2:$AI$3005</definedName>
    <definedName hidden="1" localSheetId="5" name="Z_F12A3440_673D_48F8_876F_BA11B2AE3F55_.wvu.FilterData">'OR-reb-20201210'!$A$2:$AI$3005</definedName>
    <definedName hidden="1" localSheetId="5" name="Z_F12A3440_673D_48F8_876F_BA11B2AE3F55_.wvu.FilterData">'OR-reb-20201210'!$A$2:$AI$3005</definedName>
    <definedName hidden="1" localSheetId="6" name="Z_F12A3440_673D_48F8_876F_BA11B2AE3F55_.wvu.FilterData">'NH-jac-20201210'!$A$2:$AI$3005</definedName>
    <definedName hidden="1" localSheetId="6" name="Z_F12A3440_673D_48F8_876F_BA11B2AE3F55_.wvu.FilterData">'NH-jac-20201210'!$A$2:$AI$3005</definedName>
    <definedName hidden="1" localSheetId="7" name="Z_F12A3440_673D_48F8_876F_BA11B2AE3F55_.wvu.FilterData">'ND-RSG-20201210'!$A$2:$AI$3005</definedName>
    <definedName hidden="1" localSheetId="7" name="Z_F12A3440_673D_48F8_876F_BA11B2AE3F55_.wvu.FilterData">'ND-RSG-20201210'!$A$2:$AI$3005</definedName>
    <definedName hidden="1" localSheetId="3" name="Z_2DBC1958_C940_4EC1_A2FB_EA60E1438998_.wvu.FilterData">'DB Editing Template'!$A$2:$AI$3005</definedName>
    <definedName hidden="1" localSheetId="4" name="Z_2DBC1958_C940_4EC1_A2FB_EA60E1438998_.wvu.FilterData">'VT-reb-20201204'!$A$2:$AI$3005</definedName>
    <definedName hidden="1" localSheetId="5" name="Z_2DBC1958_C940_4EC1_A2FB_EA60E1438998_.wvu.FilterData">'OR-reb-20201210'!$A$2:$AI$3005</definedName>
    <definedName hidden="1" localSheetId="6" name="Z_2DBC1958_C940_4EC1_A2FB_EA60E1438998_.wvu.FilterData">'NH-jac-20201210'!$A$2:$AI$3005</definedName>
    <definedName hidden="1" localSheetId="7" name="Z_2DBC1958_C940_4EC1_A2FB_EA60E1438998_.wvu.FilterData">'ND-RSG-20201210'!$A$2:$AI$3005</definedName>
    <definedName hidden="1" localSheetId="3" name="Z_5C186977_E5BC_4D20_9A5A_ACCDF2E902A6_.wvu.FilterData">'DB Editing Template'!$A$2:$AI$3005</definedName>
    <definedName hidden="1" localSheetId="4" name="Z_5C186977_E5BC_4D20_9A5A_ACCDF2E902A6_.wvu.FilterData">'VT-reb-20201204'!$A$2:$AI$3005</definedName>
    <definedName hidden="1" localSheetId="5" name="Z_5C186977_E5BC_4D20_9A5A_ACCDF2E902A6_.wvu.FilterData">'OR-reb-20201210'!$A$2:$AI$3005</definedName>
    <definedName hidden="1" localSheetId="6" name="Z_5C186977_E5BC_4D20_9A5A_ACCDF2E902A6_.wvu.FilterData">'NH-jac-20201210'!$A$2:$AI$3005</definedName>
    <definedName hidden="1" localSheetId="7" name="Z_5C186977_E5BC_4D20_9A5A_ACCDF2E902A6_.wvu.FilterData">'ND-RSG-20201210'!$A$2:$AI$3005</definedName>
    <definedName hidden="1" localSheetId="3" name="Z_E0681A1C_C876_415E_A043_DB0D61361362_.wvu.FilterData">'DB Editing Template'!$A$2:$AI$3005</definedName>
    <definedName hidden="1" localSheetId="4" name="Z_E0681A1C_C876_415E_A043_DB0D61361362_.wvu.FilterData">'VT-reb-20201204'!$A$2:$AI$3005</definedName>
    <definedName hidden="1" localSheetId="5" name="Z_E0681A1C_C876_415E_A043_DB0D61361362_.wvu.FilterData">'OR-reb-20201210'!$A$2:$AI$3005</definedName>
    <definedName hidden="1" localSheetId="6" name="Z_E0681A1C_C876_415E_A043_DB0D61361362_.wvu.FilterData">'NH-jac-20201210'!$A$2:$AI$3005</definedName>
    <definedName hidden="1" localSheetId="7" name="Z_E0681A1C_C876_415E_A043_DB0D61361362_.wvu.FilterData">'ND-RSG-20201210'!$A$2:$AI$3005</definedName>
    <definedName hidden="1" localSheetId="3" name="Z_6422D8E4_3E90_4FC0_8EF0_4430F1D881D1_.wvu.FilterData">'DB Editing Template'!$A$2:$AI$3005</definedName>
    <definedName hidden="1" localSheetId="4" name="Z_6422D8E4_3E90_4FC0_8EF0_4430F1D881D1_.wvu.FilterData">'VT-reb-20201204'!$A$2:$AI$3005</definedName>
    <definedName hidden="1" localSheetId="5" name="Z_6422D8E4_3E90_4FC0_8EF0_4430F1D881D1_.wvu.FilterData">'OR-reb-20201210'!$A$2:$AI$3005</definedName>
    <definedName hidden="1" localSheetId="6" name="Z_6422D8E4_3E90_4FC0_8EF0_4430F1D881D1_.wvu.FilterData">'NH-jac-20201210'!$A$2:$AI$3005</definedName>
    <definedName hidden="1" localSheetId="7" name="Z_6422D8E4_3E90_4FC0_8EF0_4430F1D881D1_.wvu.FilterData">'ND-RSG-20201210'!$A$2:$AI$3005</definedName>
    <definedName hidden="1" localSheetId="3" name="Z_79FE5E6A_7A9E_4AED_9347_716744015B2D_.wvu.FilterData">'DB Editing Template'!$A$2:$AI$3005</definedName>
    <definedName hidden="1" localSheetId="4" name="Z_79FE5E6A_7A9E_4AED_9347_716744015B2D_.wvu.FilterData">'VT-reb-20201204'!$A$2:$AI$3005</definedName>
    <definedName hidden="1" localSheetId="5" name="Z_79FE5E6A_7A9E_4AED_9347_716744015B2D_.wvu.FilterData">'OR-reb-20201210'!$A$2:$AI$3005</definedName>
    <definedName hidden="1" localSheetId="6" name="Z_79FE5E6A_7A9E_4AED_9347_716744015B2D_.wvu.FilterData">'NH-jac-20201210'!$A$2:$AI$3005</definedName>
    <definedName hidden="1" localSheetId="7" name="Z_79FE5E6A_7A9E_4AED_9347_716744015B2D_.wvu.FilterData">'ND-RSG-20201210'!$A$2:$AI$3005</definedName>
    <definedName hidden="1" localSheetId="3" name="Z_DE690876_78D2_4C66_A7DA_F21AEC538B3C_.wvu.FilterData">'DB Editing Template'!$A$2:$AI$3005</definedName>
    <definedName hidden="1" localSheetId="4" name="Z_DE690876_78D2_4C66_A7DA_F21AEC538B3C_.wvu.FilterData">'VT-reb-20201204'!$A$2:$AI$3005</definedName>
    <definedName hidden="1" localSheetId="5" name="Z_DE690876_78D2_4C66_A7DA_F21AEC538B3C_.wvu.FilterData">'OR-reb-20201210'!$A$2:$AI$3005</definedName>
    <definedName hidden="1" localSheetId="6" name="Z_DE690876_78D2_4C66_A7DA_F21AEC538B3C_.wvu.FilterData">'NH-jac-20201210'!$A$2:$AI$3005</definedName>
    <definedName hidden="1" localSheetId="7" name="Z_DE690876_78D2_4C66_A7DA_F21AEC538B3C_.wvu.FilterData">'ND-RSG-20201210'!$A$2:$AI$3005</definedName>
    <definedName hidden="1" localSheetId="3" name="Z_7C23F161_7E95_48EB_9BCD_D3910478212F_.wvu.FilterData">'DB Editing Template'!$A$2:$AI$3005</definedName>
    <definedName hidden="1" localSheetId="4" name="Z_7C23F161_7E95_48EB_9BCD_D3910478212F_.wvu.FilterData">'VT-reb-20201204'!$A$2:$AI$3005</definedName>
    <definedName hidden="1" localSheetId="5" name="Z_7C23F161_7E95_48EB_9BCD_D3910478212F_.wvu.FilterData">'OR-reb-20201210'!$A$2:$AI$3005</definedName>
    <definedName hidden="1" localSheetId="6" name="Z_7C23F161_7E95_48EB_9BCD_D3910478212F_.wvu.FilterData">'NH-jac-20201210'!$A$2:$AI$3005</definedName>
    <definedName hidden="1" localSheetId="7" name="Z_7C23F161_7E95_48EB_9BCD_D3910478212F_.wvu.FilterData">'ND-RSG-20201210'!$A$2:$AI$3005</definedName>
    <definedName hidden="1" localSheetId="3" name="Z_01CB9897_1829_498C_8A46_16EC09B6FD9C_.wvu.FilterData">'DB Editing Template'!$A$2:$AI$3005</definedName>
    <definedName hidden="1" localSheetId="4" name="Z_01CB9897_1829_498C_8A46_16EC09B6FD9C_.wvu.FilterData">'VT-reb-20201204'!$A$2:$AI$3005</definedName>
    <definedName hidden="1" localSheetId="5" name="Z_01CB9897_1829_498C_8A46_16EC09B6FD9C_.wvu.FilterData">'OR-reb-20201210'!$A$2:$AI$3005</definedName>
    <definedName hidden="1" localSheetId="6" name="Z_01CB9897_1829_498C_8A46_16EC09B6FD9C_.wvu.FilterData">'NH-jac-20201210'!$A$2:$AI$3005</definedName>
    <definedName hidden="1" localSheetId="7" name="Z_01CB9897_1829_498C_8A46_16EC09B6FD9C_.wvu.FilterData">'ND-RSG-20201210'!$A$2:$AI$3005</definedName>
    <definedName hidden="1" localSheetId="3" name="Z_7A758944_77C2_4C6D_A3D6_EF860A7CB02E_.wvu.FilterData">'DB Editing Template'!$A$2:$AI$3005</definedName>
    <definedName hidden="1" localSheetId="4" name="Z_7A758944_77C2_4C6D_A3D6_EF860A7CB02E_.wvu.FilterData">'VT-reb-20201204'!$A$2:$AI$3005</definedName>
    <definedName hidden="1" localSheetId="5" name="Z_7A758944_77C2_4C6D_A3D6_EF860A7CB02E_.wvu.FilterData">'OR-reb-20201210'!$A$2:$AI$3005</definedName>
    <definedName hidden="1" localSheetId="6" name="Z_7A758944_77C2_4C6D_A3D6_EF860A7CB02E_.wvu.FilterData">'NH-jac-20201210'!$A$2:$AI$3005</definedName>
    <definedName hidden="1" localSheetId="7" name="Z_7A758944_77C2_4C6D_A3D6_EF860A7CB02E_.wvu.FilterData">'ND-RSG-20201210'!$A$2:$AI$3005</definedName>
    <definedName hidden="1" localSheetId="3" name="Z_9718278B_3BB9_4F0C_88A1_85E56963BE24_.wvu.FilterData">'DB Editing Template'!$A$2:$AI$3005</definedName>
    <definedName hidden="1" localSheetId="4" name="Z_9718278B_3BB9_4F0C_88A1_85E56963BE24_.wvu.FilterData">'VT-reb-20201204'!$A$2:$AI$3005</definedName>
    <definedName hidden="1" localSheetId="5" name="Z_9718278B_3BB9_4F0C_88A1_85E56963BE24_.wvu.FilterData">'OR-reb-20201210'!$A$2:$AI$3005</definedName>
    <definedName hidden="1" localSheetId="6" name="Z_9718278B_3BB9_4F0C_88A1_85E56963BE24_.wvu.FilterData">'NH-jac-20201210'!$A$2:$AI$3005</definedName>
    <definedName hidden="1" localSheetId="7" name="Z_9718278B_3BB9_4F0C_88A1_85E56963BE24_.wvu.FilterData">'ND-RSG-20201210'!$A$2:$AI$3005</definedName>
    <definedName hidden="1" localSheetId="3" name="Z_4FC24379_F328_4D8A_B8F3_1F3720221839_.wvu.FilterData">'DB Editing Template'!$A$2:$AI$3005</definedName>
    <definedName hidden="1" localSheetId="4" name="Z_4FC24379_F328_4D8A_B8F3_1F3720221839_.wvu.FilterData">'VT-reb-20201204'!$A$2:$AI$3005</definedName>
    <definedName hidden="1" localSheetId="5" name="Z_4FC24379_F328_4D8A_B8F3_1F3720221839_.wvu.FilterData">'OR-reb-20201210'!$A$2:$AI$3005</definedName>
    <definedName hidden="1" localSheetId="6" name="Z_4FC24379_F328_4D8A_B8F3_1F3720221839_.wvu.FilterData">'NH-jac-20201210'!$A$2:$AI$3005</definedName>
    <definedName hidden="1" localSheetId="7" name="Z_4FC24379_F328_4D8A_B8F3_1F3720221839_.wvu.FilterData">'ND-RSG-20201210'!$A$2:$AI$3005</definedName>
    <definedName hidden="1" localSheetId="3" name="Z_E9956903_DE7D_45A5_A509_403E7F6BD3C1_.wvu.FilterData">'DB Editing Template'!$A$2:$AP$3005</definedName>
    <definedName hidden="1" localSheetId="4" name="Z_E9956903_DE7D_45A5_A509_403E7F6BD3C1_.wvu.FilterData">'VT-reb-20201204'!$A$2:$AP$3005</definedName>
    <definedName hidden="1" localSheetId="5" name="Z_E9956903_DE7D_45A5_A509_403E7F6BD3C1_.wvu.FilterData">'OR-reb-20201210'!$A$2:$AP$3005</definedName>
    <definedName hidden="1" localSheetId="6" name="Z_E9956903_DE7D_45A5_A509_403E7F6BD3C1_.wvu.FilterData">'NH-jac-20201210'!$A$2:$AP$3005</definedName>
    <definedName hidden="1" localSheetId="7" name="Z_E9956903_DE7D_45A5_A509_403E7F6BD3C1_.wvu.FilterData">'ND-RSG-20201210'!$A$2:$AP$3005</definedName>
    <definedName hidden="1" localSheetId="3" name="Z_53F9347A_6498_487D_AAB5_9C43363B8036_.wvu.FilterData">'DB Editing Template'!$A$2:$AI$3005</definedName>
    <definedName hidden="1" localSheetId="4" name="Z_53F9347A_6498_487D_AAB5_9C43363B8036_.wvu.FilterData">'VT-reb-20201204'!$A$2:$AI$3005</definedName>
    <definedName hidden="1" localSheetId="5" name="Z_53F9347A_6498_487D_AAB5_9C43363B8036_.wvu.FilterData">'OR-reb-20201210'!$A$2:$AI$3005</definedName>
    <definedName hidden="1" localSheetId="6" name="Z_53F9347A_6498_487D_AAB5_9C43363B8036_.wvu.FilterData">'NH-jac-20201210'!$A$2:$AI$3005</definedName>
    <definedName hidden="1" localSheetId="7" name="Z_53F9347A_6498_487D_AAB5_9C43363B8036_.wvu.FilterData">'ND-RSG-20201210'!$A$2:$AI$3005</definedName>
  </definedNames>
  <calcPr/>
  <customWorkbookViews>
    <customWorkbookView activeSheetId="0" maximized="1" tabRatio="600" windowHeight="0" windowWidth="0" guid="{D458DD56-B963-4A25-9898-AA877402E416}" name="HI"/>
    <customWorkbookView activeSheetId="0" maximized="1" tabRatio="600" windowHeight="0" windowWidth="0" guid="{D536F5CF-4F7E-434F-8BFD-A5C59BC062DE}" name="DE"/>
    <customWorkbookView activeSheetId="0" maximized="1" tabRatio="600" windowHeight="0" windowWidth="0" guid="{AB6F9F19-D33B-4CA8-877B-F8CB10196410}" name="PR"/>
    <customWorkbookView activeSheetId="0" maximized="1" tabRatio="600" windowHeight="0" windowWidth="0" guid="{79FE5E6A-7A9E-4AED-9347-716744015B2D}" name="TX"/>
    <customWorkbookView activeSheetId="0" maximized="1" tabRatio="600" windowHeight="0" windowWidth="0" guid="{9B033BCC-CBD4-433C-B58E-94BE6D6B6ECB}" name="MA"/>
    <customWorkbookView activeSheetId="0" maximized="1" tabRatio="600" windowHeight="0" windowWidth="0" guid="{DE1027FC-B644-4D27-B097-6F8EC4C60A43}" name="MD"/>
    <customWorkbookView activeSheetId="0" maximized="1" tabRatio="600" windowHeight="0" windowWidth="0" guid="{469D7288-A533-4D40-85E6-54ACBFE00885}" name="ME"/>
    <customWorkbookView activeSheetId="0" maximized="1" tabRatio="600" windowHeight="0" windowWidth="0" guid="{215AA88E-B5CE-4A0B-8049-20673CD8D676}" name="IA"/>
    <customWorkbookView activeSheetId="0" maximized="1" tabRatio="600" windowHeight="0" windowWidth="0" guid="{22630252-60F3-40CF-BCD5-B6945D618BF7}" name="ID"/>
    <customWorkbookView activeSheetId="0" maximized="1" tabRatio="600" windowHeight="0" windowWidth="0" guid="{DE375CBC-C7A7-4B1F-88C5-BC386FDCFF80}" name="MI"/>
    <customWorkbookView activeSheetId="0" maximized="1" tabRatio="600" windowHeight="0" windowWidth="0" guid="{137C6022-34BD-4A60-83C1-5DC980BB2EB5}" name="UT"/>
    <customWorkbookView activeSheetId="0" maximized="1" tabRatio="600" windowHeight="0" windowWidth="0" guid="{A06C4805-C7C2-4464-92E5-E3F4B922A8DD}" name="MN"/>
    <customWorkbookView activeSheetId="0" maximized="1" tabRatio="600" windowHeight="0" windowWidth="0" guid="{E7E12748-3A4D-40BA-B28D-44157D3CF449}" name="MO"/>
    <customWorkbookView activeSheetId="0" maximized="1" tabRatio="600" windowHeight="0" windowWidth="0" guid="{CABD22BF-5DF2-4D93-BEBC-7A4C16C517D4}" name="MP"/>
    <customWorkbookView activeSheetId="0" maximized="1" tabRatio="600" windowHeight="0" windowWidth="0" guid="{9718278B-3BB9-4F0C-88A1-85E56963BE24}" name="IL"/>
    <customWorkbookView activeSheetId="0" maximized="1" tabRatio="600" windowHeight="0" windowWidth="0" guid="{4FC24379-F328-4D8A-B8F3-1F3720221839}" name="IN"/>
    <customWorkbookView activeSheetId="0" maximized="1" tabRatio="600" windowHeight="0" windowWidth="0" guid="{A891E31D-143B-4D57-9CAE-23C32D2419AB}" name="MS"/>
    <customWorkbookView activeSheetId="0" maximized="1" tabRatio="600" windowHeight="0" windowWidth="0" guid="{F4465E3E-32C1-4EE2-97AF-DEA7F4727A03}" name="MT"/>
    <customWorkbookView activeSheetId="0" maximized="1" tabRatio="600" windowHeight="0" windowWidth="0" guid="{4EDDE649-3D39-4F3A-B5F0-44E9DAD50326}" name="AK"/>
    <customWorkbookView activeSheetId="0" maximized="1" tabRatio="600" windowHeight="0" windowWidth="0" guid="{44A758CB-39FC-4748-84A0-D3361CF44F0F}" name="AL"/>
    <customWorkbookView activeSheetId="0" maximized="1" tabRatio="600" windowHeight="0" windowWidth="0" guid="{6B13D6C2-63AC-4A1E-9F43-5F914F5A4654}" name="VA"/>
    <customWorkbookView activeSheetId="0" maximized="1" tabRatio="600" windowHeight="0" windowWidth="0" guid="{A3A9B0FF-D2F7-46A6-B6C9-9F84481499A3}" name="AR"/>
    <customWorkbookView activeSheetId="0" maximized="1" tabRatio="600" windowHeight="0" windowWidth="0" guid="{EC727521-39D6-412B-8C82-84F1FE37E7E2}" name="AS"/>
    <customWorkbookView activeSheetId="0" maximized="1" tabRatio="600" windowHeight="0" windowWidth="0" guid="{2DBC1958-C940-4EC1-A2FB-EA60E1438998}" name="VI"/>
    <customWorkbookView activeSheetId="0" maximized="1" tabRatio="600" windowHeight="0" windowWidth="0" guid="{8E6FC2EF-B733-4FAF-9786-0C1D76391005}" name="NC"/>
    <customWorkbookView activeSheetId="0" maximized="1" tabRatio="600" windowHeight="0" windowWidth="0" guid="{01CB9897-1829-498C-8A46-16EC09B6FD9C}" name="ND"/>
    <customWorkbookView activeSheetId="0" maximized="1" tabRatio="600" windowHeight="0" windowWidth="0" guid="{DF0196A2-3D7B-460A-8DD6-6EE6E666879C}" name="NE"/>
    <customWorkbookView activeSheetId="0" maximized="1" tabRatio="600" windowHeight="0" windowWidth="0" guid="{4DB423EF-869D-4FC0-98A5-275550BB367E}" name="RI"/>
    <customWorkbookView activeSheetId="0" maximized="1" tabRatio="600" windowHeight="0" windowWidth="0" guid="{6422D8E4-3E90-4FC0-8EF0-4430F1D881D1}" name="AZ"/>
    <customWorkbookView activeSheetId="0" maximized="1" tabRatio="600" windowHeight="0" windowWidth="0" guid="{DE690876-78D2-4C66-A7DA-F21AEC538B3C}" name="NH"/>
    <customWorkbookView activeSheetId="0" maximized="1" tabRatio="600" windowHeight="0" windowWidth="0" guid="{5C186977-E5BC-4D20-9A5A-ACCDF2E902A6}" name="NJ"/>
    <customWorkbookView activeSheetId="0" maximized="1" tabRatio="600" windowHeight="0" windowWidth="0" guid="{6C8A2B68-01AA-414D-84D0-150A8CB4675A}" name="Data Cleaning"/>
    <customWorkbookView activeSheetId="0" maximized="1" tabRatio="600" windowHeight="0" windowWidth="0" guid="{5FD06D53-6673-4E62-A2F9-D968B89E7524}" name="VT"/>
    <customWorkbookView activeSheetId="0" maximized="1" tabRatio="600" windowHeight="0" windowWidth="0" guid="{E0681A1C-C876-415E-A043-DB0D61361362}" name="NM"/>
    <customWorkbookView activeSheetId="0" maximized="1" tabRatio="600" windowHeight="0" windowWidth="0" guid="{71BF2BE0-AEC9-4494-84CD-250D4942026A}" name="FL"/>
    <customWorkbookView activeSheetId="0" maximized="1" tabRatio="600" windowHeight="0" windowWidth="0" guid="{7A758944-77C2-4C6D-A3D6-EF860A7CB02E}" name="NV"/>
    <customWorkbookView activeSheetId="0" maximized="1" tabRatio="600" windowHeight="0" windowWidth="0" guid="{6076533E-CBBC-4450-8A27-0D0242D271D5}" name="WA"/>
    <customWorkbookView activeSheetId="0" maximized="1" tabRatio="600" windowHeight="0" windowWidth="0" guid="{605FEAD5-4087-42BA-B46C-8C6F0CD71D14}" name="NY"/>
    <customWorkbookView activeSheetId="0" maximized="1" tabRatio="600" windowHeight="0" windowWidth="0" guid="{C9131E51-D216-43D1-9679-1F84CB456523}" name="SC"/>
    <customWorkbookView activeSheetId="0" maximized="1" tabRatio="600" windowHeight="0" windowWidth="0" guid="{EA8E388E-53DB-4905-B35B-E4C25862B19E}" name="SD"/>
    <customWorkbookView activeSheetId="0" maximized="1" tabRatio="600" windowHeight="0" windowWidth="0" guid="{88DFADC5-2F73-44A7-ADF0-39571F1F5536}" name="WI"/>
    <customWorkbookView activeSheetId="0" maximized="1" tabRatio="600" windowHeight="0" windowWidth="0" guid="{F12A3440-673D-48F8-876F-BA11B2AE3F55}" name="OH"/>
    <customWorkbookView activeSheetId="0" maximized="1" tabRatio="600" windowHeight="0" windowWidth="0" guid="{4BC34A79-4538-457E-BBCC-227659E3CC6F}" name="GA"/>
    <customWorkbookView activeSheetId="0" maximized="1" tabRatio="600" windowHeight="0" windowWidth="0" guid="{7BC8AD44-CCB0-4DD7-A66B-FC3DFD3FF903}" name="OK"/>
    <customWorkbookView activeSheetId="0" maximized="1" tabRatio="600" windowHeight="0" windowWidth="0" guid="{87A3555B-1449-484A-98A0-A632C493525C}" name="CA"/>
    <customWorkbookView activeSheetId="0" maximized="1" tabRatio="600" windowHeight="0" windowWidth="0" guid="{E2CF32E0-2AB6-45FC-89D5-430F179EF9A5}" name="WV"/>
    <customWorkbookView activeSheetId="0" maximized="1" tabRatio="600" windowHeight="0" windowWidth="0" guid="{AD901E26-D79A-48B3-BB0A-3403845ED9A3}" name="WY"/>
    <customWorkbookView activeSheetId="0" maximized="1" tabRatio="600" windowHeight="0" windowWidth="0" guid="{10AA2B48-F5D6-4C41-8EF7-FA59D7132401}" name="OR"/>
    <customWorkbookView activeSheetId="0" maximized="1" tabRatio="600" windowHeight="0" windowWidth="0" guid="{63CCC41C-3F2C-4118-BDE9-5829490DE70D}" name="KS"/>
    <customWorkbookView activeSheetId="0" maximized="1" tabRatio="600" windowHeight="0" windowWidth="0" guid="{D14C152D-976B-4C31-85E5-27BFC1FE786B}" name="CO"/>
    <customWorkbookView activeSheetId="0" maximized="1" tabRatio="600" windowHeight="0" windowWidth="0" guid="{7C23F161-7E95-48EB-9BCD-D3910478212F}" name="KY"/>
    <customWorkbookView activeSheetId="0" maximized="1" tabRatio="600" windowHeight="0" windowWidth="0" guid="{065EE7A3-CBC8-4AA3-81D8-93FCDB0905A9}" name="GU"/>
    <customWorkbookView activeSheetId="0" maximized="1" tabRatio="600" windowHeight="0" windowWidth="0" guid="{E9956903-DE7D-45A5-A509-403E7F6BD3C1}" name="Filter 6"/>
    <customWorkbookView activeSheetId="0" maximized="1" tabRatio="600" windowHeight="0" windowWidth="0" guid="{7A16578B-AA50-46ED-B521-EB451B8FFEF7}" name="PA"/>
    <customWorkbookView activeSheetId="0" maximized="1" tabRatio="600" windowHeight="0" windowWidth="0" guid="{CBEB34EA-278F-4952-A21E-7191C27A6D1B}" name="CT"/>
    <customWorkbookView activeSheetId="0" maximized="1" tabRatio="600" windowHeight="0" windowWidth="0" guid="{5C08D1F1-5244-4BD2-B2EB-EF89FC839E06}" name="Filter 4"/>
    <customWorkbookView activeSheetId="0" maximized="1" tabRatio="600" windowHeight="0" windowWidth="0" guid="{A39B3D79-CB46-46BC-985B-4615389DB1D1}" name="Filter 5"/>
    <customWorkbookView activeSheetId="0" maximized="1" tabRatio="600" windowHeight="0" windowWidth="0" guid="{A4DCB81E-195C-44B7-8A2D-EBE8497BDBB1}" name="Filter 2"/>
    <customWorkbookView activeSheetId="0" maximized="1" tabRatio="600" windowHeight="0" windowWidth="0" guid="{11034AED-D214-4EB6-88AB-FCA728C9EF91}" name="Filter 3"/>
    <customWorkbookView activeSheetId="0" maximized="1" tabRatio="600" windowHeight="0" windowWidth="0" guid="{83F54500-F839-4A8C-A689-191AF7840DE6}" name="LA"/>
    <customWorkbookView activeSheetId="0" maximized="1" tabRatio="600" windowHeight="0" windowWidth="0" guid="{23BA302F-98FD-4DE7-B2EC-0A9ECEDB72D7}" name="TN"/>
    <customWorkbookView activeSheetId="0" maximized="1" tabRatio="600" windowHeight="0" windowWidth="0" guid="{53F9347A-6498-487D-AAB5-9C43363B8036}" name="DC"/>
  </customWorkbookViews>
</workbook>
</file>

<file path=xl/sharedStrings.xml><?xml version="1.0" encoding="utf-8"?>
<sst xmlns="http://schemas.openxmlformats.org/spreadsheetml/2006/main" count="5561" uniqueCount="572">
  <si>
    <t>Database Editing Tool</t>
  </si>
  <si>
    <t>Documentation</t>
  </si>
  <si>
    <t>YOU ARE EDITING THE PRODUCTION ENVIRONMENT</t>
  </si>
  <si>
    <r>
      <t xml:space="preserve">For staging, </t>
    </r>
    <r>
      <rPr>
        <color rgb="FF1155CC"/>
        <u/>
      </rPr>
      <t>switch to the staging environment</t>
    </r>
  </si>
  <si>
    <t xml:space="preserve">To begin: </t>
  </si>
  <si>
    <t>COVID Tracking -&gt; Set Database Password</t>
  </si>
  <si>
    <t>COVID Tracking -&gt; Edit—Fetch From DB</t>
  </si>
  <si>
    <t>Make your edits in the new tab</t>
  </si>
  <si>
    <t>COVID Tracking -&gt; Edit—Save Edits</t>
  </si>
  <si>
    <t>Delete your tab</t>
  </si>
  <si>
    <t>Doublecheck Flag</t>
  </si>
  <si>
    <t>Total Check</t>
  </si>
  <si>
    <t>State</t>
  </si>
  <si>
    <t>URL</t>
  </si>
  <si>
    <t>DATA UPDATED</t>
  </si>
  <si>
    <t>TESTING &amp; OUTCOMES</t>
  </si>
  <si>
    <t>Hospitalized</t>
  </si>
  <si>
    <t>ICU</t>
  </si>
  <si>
    <t>Ventilator</t>
  </si>
  <si>
    <t>CALCULATED</t>
  </si>
  <si>
    <t>CHECKER METADATA</t>
  </si>
  <si>
    <t>Previous Last Check (ET)</t>
  </si>
  <si>
    <t>REPORTER</t>
  </si>
  <si>
    <t>URL WATCH</t>
  </si>
  <si>
    <t>FRESHNESS</t>
  </si>
  <si>
    <t>Public Notes (States Tab)</t>
  </si>
  <si>
    <t>Private Notes (Internal)</t>
  </si>
  <si>
    <t>Local Time</t>
  </si>
  <si>
    <t>+/–</t>
  </si>
  <si>
    <t>Positive</t>
  </si>
  <si>
    <t>Negative</t>
  </si>
  <si>
    <t>Pending</t>
  </si>
  <si>
    <t>Current</t>
  </si>
  <si>
    <t>Cumulative</t>
  </si>
  <si>
    <t>Recovered</t>
  </si>
  <si>
    <t>Deaths</t>
  </si>
  <si>
    <t>Total</t>
  </si>
  <si>
    <t>Last Update (ET)</t>
  </si>
  <si>
    <t>Last Check (ET)</t>
  </si>
  <si>
    <t>Checker</t>
  </si>
  <si>
    <t>Double Checker</t>
  </si>
  <si>
    <t>Items</t>
  </si>
  <si>
    <t>Status</t>
  </si>
  <si>
    <t>Alerted</t>
  </si>
  <si>
    <t>Last Alert</t>
  </si>
  <si>
    <t>Last Update</t>
  </si>
  <si>
    <t>This is the States current Data</t>
  </si>
  <si>
    <t>Final QA</t>
  </si>
  <si>
    <t>Add initials and date to new notes</t>
  </si>
  <si>
    <t>State Name</t>
  </si>
  <si>
    <t>Error</t>
  </si>
  <si>
    <t>Pos</t>
  </si>
  <si>
    <t>Neg</t>
  </si>
  <si>
    <t>Pend</t>
  </si>
  <si>
    <t>Hosp</t>
  </si>
  <si>
    <t>Death</t>
  </si>
  <si>
    <t>AK is tracking cases by date of onset.</t>
  </si>
  <si>
    <t>NG**</t>
  </si>
  <si>
    <t>Alaska</t>
  </si>
  <si>
    <t xml:space="preserve">(3/31 AW) Per convo with KP, use "died from illness" as 
our deaths number. May revise this process if it seems 
like AL is lagging in updating the "died from illness"
number. - (3/31) roger that - PR </t>
  </si>
  <si>
    <t>Alabama</t>
  </si>
  <si>
    <r>
      <rPr>
        <b/>
      </rPr>
      <t>PROCESS</t>
    </r>
    <r>
      <t>:Find positives, negatives, deaths by clicking Big Blue button on primary site.
Hospitalization and ventialtor info is on the first page before the blue button.</t>
    </r>
  </si>
  <si>
    <t>Arizona</t>
  </si>
  <si>
    <r>
      <t>(3/31 AW) source: https://www.samoanews.com/local-news/out-5-suspected-coronavirus-samples-3-test-negative-so-far</t>
    </r>
    <r>
      <rPr>
        <b/>
      </rPr>
      <t xml:space="preserve">
PROCESS: American Samoa (.as) is not Samoa (.ws).   Do not use any .ws information.
</t>
    </r>
    <r>
      <t xml:space="preserve">https://www.americansamoa.gov/covid-19-advisories
https://www.facebook.com/amsamgov/ </t>
    </r>
  </si>
  <si>
    <t>American Samoa</t>
  </si>
  <si>
    <r>
      <rPr>
        <b/>
      </rPr>
      <t>PROCESS: Negative</t>
    </r>
    <r>
      <t xml:space="preserve"> = total - positive. Two tabs on the dashboard provide the data
Old dashboard, no longer fresh: https://tableau.azdhs.gov/views/UpdatedCOVIDdashboard/Dashboard1?:embed=y&amp;:showVizHome=no&amp;:host_url=https%3A%2F%2Ftableau.azdhs.gov%2F&amp;:embed_code_version=3&amp;:tabs=no&amp;:toolbar=no&amp;:showAppBanner=false&amp;:display_spinner=no&amp;iframeSizedToWindow=true&amp;:loadOrderID=0</t>
    </r>
  </si>
  <si>
    <t>Arkansas</t>
  </si>
  <si>
    <r>
      <rPr>
        <b/>
      </rPr>
      <t xml:space="preserve">(3/31 ESK) Gov Twitter: https://twitter.com/GavinNewsom
(3/30 AM) </t>
    </r>
    <r>
      <t xml:space="preserve">I used California's latest numbers to infer the negative (CA TOTAL - CA POSITIVES). 
</t>
    </r>
    <r>
      <rPr>
        <b/>
      </rPr>
      <t>(3/29 AM) NEW PROCESS</t>
    </r>
    <r>
      <t xml:space="preserve">: Because of the complexity of sources, we are only updating numbers from CA official sources. For cases and deaths, we've found the Sonoma County dashboard ((https://sonomacounty.maps.arcgis.com/apps/MapSeries/index.html?appid=21a1653b79ba42039ff22bcb85fa5b19).
Check for overall data at https://covid19.ca.gov/
See also the latest news conferences: https://www.youtube.com/watch?v=peP0bQyNvzo
</t>
    </r>
  </si>
  <si>
    <t>California</t>
  </si>
  <si>
    <r>
      <rPr>
        <b/>
      </rPr>
      <t>PROCESS</t>
    </r>
    <r>
      <t xml:space="preserve">: People Tested = Total
</t>
    </r>
    <r>
      <rPr>
        <b/>
      </rPr>
      <t>Negatives</t>
    </r>
    <r>
      <t xml:space="preserve"> = People Tested - Cases
(3/30 afternoon HDF) numbers updated from reporting tab </t>
    </r>
  </si>
  <si>
    <t>Colorado</t>
  </si>
  <si>
    <r>
      <rPr>
        <b/>
      </rPr>
      <t>PROCESS</t>
    </r>
    <r>
      <t xml:space="preserve">: </t>
    </r>
    <r>
      <rPr>
        <b/>
      </rPr>
      <t>Negative</t>
    </r>
    <r>
      <t xml:space="preserve"> = Total - Positive.  
Positives occasionally update before totals do; we do not revise negatives down, keep the last calculated negative. -  (PR 3/31) Roger</t>
    </r>
  </si>
  <si>
    <t>Connecticut</t>
  </si>
  <si>
    <r>
      <rPr>
        <b/>
      </rPr>
      <t>PROCESS</t>
    </r>
    <r>
      <t>: 
-Hospital data under "COVID-19 Case Data" includes # of ventilators in use across the hospital system but does not specify if used by COVID patients. No way to estimate # ventilators (current or cumulative) used by COVID cases based on available data.
-In the new dashboard, click on the document icon in the upper left corner (on mouseover it reads "Table of Contents").  Choose COVID-19 Case Data to see historical ICU and ventilator data.</t>
    </r>
  </si>
  <si>
    <t>Washington DC</t>
  </si>
  <si>
    <t>3/31 PR - negative carried fwd from 3/30</t>
  </si>
  <si>
    <t>Delaware</t>
  </si>
  <si>
    <r>
      <rPr>
        <b/>
      </rPr>
      <t>PROCESS</t>
    </r>
    <r>
      <t>: Use Total Cases for positives (residents + non-residents) even if negatives exclude non-residents and our Total doesn't match their "Total Tests".
Use metrics marked with * on https://flovid.herokuapp.com/</t>
    </r>
  </si>
  <si>
    <t>Florida</t>
  </si>
  <si>
    <r>
      <rPr>
        <b/>
      </rPr>
      <t>PROCESS</t>
    </r>
    <r>
      <t xml:space="preserve">: </t>
    </r>
    <r>
      <rPr>
        <b/>
      </rPr>
      <t>Negative</t>
    </r>
    <r>
      <t xml:space="preserve"> = Total - Positive.  
Positives occasionally update before totals do; we do not revise negatives down, keep the last calculated negative.</t>
    </r>
  </si>
  <si>
    <t>Georgia</t>
  </si>
  <si>
    <r>
      <rPr>
        <b/>
      </rPr>
      <t>PROCESS</t>
    </r>
    <r>
      <t>: Use primary link, but see if Facebook Link has newer data</t>
    </r>
  </si>
  <si>
    <t>Guam</t>
  </si>
  <si>
    <r>
      <rPr>
        <b/>
      </rPr>
      <t xml:space="preserve">PROCESS: 
</t>
    </r>
    <r>
      <t>Positive = Total cases - Pending 
Negative = Total tests - Total cases
Three+ different locations to review:
[Top Line, most current timestamp](https://health.hawaii.gov/coronavirusdisease2019/)
[Detailed Summaries, updated daily-ish](https://health.hawaii.gov/news/category/corona-virus/)
[Another Summary, us Top Line as primary](https://health.hawaii.gov/coronavirusdisease2019/what-you-should-know/current-situation-in-hawaii/)</t>
    </r>
  </si>
  <si>
    <t>Hawaii</t>
  </si>
  <si>
    <r>
      <rPr>
        <b/>
      </rPr>
      <t xml:space="preserve">(3/31 AW): </t>
    </r>
    <r>
      <t>Cumulative hospitalizations = "discharged and recovering" + "currently hospitalized</t>
    </r>
    <r>
      <rPr>
        <b/>
      </rPr>
      <t>"
PROCESS</t>
    </r>
    <r>
      <t>: Caching issues with the negative numbers - page refresh needed to see the latest.</t>
    </r>
  </si>
  <si>
    <t>Iowa</t>
  </si>
  <si>
    <r>
      <rPr>
        <b/>
      </rPr>
      <t>PROCESS</t>
    </r>
    <r>
      <t xml:space="preserve">: </t>
    </r>
    <r>
      <rPr>
        <b/>
      </rPr>
      <t>Negative</t>
    </r>
    <r>
      <t xml:space="preserve"> = Total - Positive.  
Positives occasionally update before totals do; we do not revise negatives down, keep the last calculated negative.
Scroll to the bottom for ICU numbers</t>
    </r>
  </si>
  <si>
    <t>Idaho</t>
  </si>
  <si>
    <t>Illinois</t>
  </si>
  <si>
    <r>
      <rPr>
        <b/>
      </rPr>
      <t>PROCESS: Negative</t>
    </r>
    <r>
      <t xml:space="preserve"> = Total - Positive. </t>
    </r>
  </si>
  <si>
    <t>Indiana</t>
  </si>
  <si>
    <r>
      <rPr>
        <b/>
      </rPr>
      <t>PROCESS</t>
    </r>
    <r>
      <t>: Use timestamp plus time = 0:00
(3/31 LH: Note that dashboard and press release currently show different numbers. See press release for most updated https://khap2.kdhe.state.ks.us/NewsRelease/COVID19/COVID-19_March_31.pdf)</t>
    </r>
  </si>
  <si>
    <t>Kansas</t>
  </si>
  <si>
    <r>
      <rPr>
        <b/>
      </rPr>
      <t>PROCESS: Negative</t>
    </r>
    <r>
      <t xml:space="preserve"> = Total - Positive. </t>
    </r>
  </si>
  <si>
    <t>Kentucky</t>
  </si>
  <si>
    <r>
      <rPr>
        <b/>
      </rPr>
      <t>PROCESS: Total</t>
    </r>
    <r>
      <t xml:space="preserve"> = State Lab + Commercial Lab
</t>
    </r>
    <r>
      <rPr>
        <b/>
      </rPr>
      <t>Negative</t>
    </r>
    <r>
      <t xml:space="preserve"> = Total - Positive. </t>
    </r>
  </si>
  <si>
    <t>Louisiana</t>
  </si>
  <si>
    <r>
      <rPr>
        <b/>
      </rPr>
      <t>PROCESS: Negative</t>
    </r>
    <r>
      <t xml:space="preserve"> = Total - Positive. 
Click through to the PDF or Doc for the daily numbers</t>
    </r>
  </si>
  <si>
    <t>Maine</t>
  </si>
  <si>
    <r>
      <rPr>
        <b/>
      </rPr>
      <t>PROCESS: Total</t>
    </r>
    <r>
      <t xml:space="preserve"> = Negative + Positive. 
Released from isolation does </t>
    </r>
    <r>
      <rPr>
        <b/>
      </rPr>
      <t>NOT</t>
    </r>
    <r>
      <t xml:space="preserve"> equal recovered</t>
    </r>
  </si>
  <si>
    <t>Maryland</t>
  </si>
  <si>
    <r>
      <rPr>
        <b/>
      </rPr>
      <t>PROCESS</t>
    </r>
    <r>
      <t>: State is not consistently providing totals or negatives. 
(3/31 afternoon MC) Note under table states "Because of the number of outside labs that are testing samples from Maine, it is no longer possible to post an accurate count of negative tests."
(3/31 afternoon MC) Negative count from this 3/30 article https://bangordailynews.com/2020/03/30/news/state/275-coronavirus-cases-confirmed-in-12-maine-counties/</t>
    </r>
  </si>
  <si>
    <t>Massachusetts</t>
  </si>
  <si>
    <r>
      <rPr>
        <b/>
      </rPr>
      <t>PROCESS</t>
    </r>
    <r>
      <t>: The webiste provides total specimens tested which is NOT equal to people. Last negative was sourced from a news article/pressser
Use time=10:00. "COVID-19 results as of 10 a.m."</t>
    </r>
  </si>
  <si>
    <t>Michigan</t>
  </si>
  <si>
    <r>
      <t xml:space="preserve">Note that we "Patients who no longer need to be isolated" is </t>
    </r>
    <r>
      <rPr>
        <b/>
      </rPr>
      <t>NOT</t>
    </r>
    <r>
      <t xml:space="preserve"> "recovered" </t>
    </r>
  </si>
  <si>
    <t>Minnesota</t>
  </si>
  <si>
    <t>(3/31 LH) Negatives carried over because website total has not updated yet (ie website = 15645 same as 3/30)
(3/30 evening QN) website has updated. Noting here for private notes cleaning
(3/30 afternoon HDF) website notes "*Not yet updated for 3/30/20" next to total count. So leaving negative unchanged 
(3/28 JC) Negatives = total - positives
(3/28 EB) Updating positives to 670 to reflect the official numbers from the state.
(3/24 DG) New Dashboard https://www.arcgis.com/apps/opsdashboard/index.html#/1fd32012487c4e5c936a13389f9731c3</t>
  </si>
  <si>
    <t>Missouri</t>
  </si>
  <si>
    <t>_(3/24 DG) date in the future is accurate (time zones) --&gt;
(3/26) Of note: They track screening #s for passengers interviewed.</t>
  </si>
  <si>
    <t>Commonwealth of the Northern Mariana Islands</t>
  </si>
  <si>
    <t>Mississippi</t>
  </si>
  <si>
    <r>
      <rPr>
        <b/>
      </rPr>
      <t>PROCESS</t>
    </r>
    <r>
      <t>: Negative = Total - Positive. 
Positives occasionally update before totals do; we do not revise negatives down, keep the last calculated negative.</t>
    </r>
  </si>
  <si>
    <t>Montana</t>
  </si>
  <si>
    <t xml:space="preserve">(3/31 morning MS) Only "Cumulative" hospitalizations are not reported so using the "Current" number for both columns 
(3/30 evening JC) Negatives = "Completed tests" minus "Cases" (aka positives)
(3/29 RS) Site now reports Hospitalization #. Public Notes should be updated.
</t>
  </si>
  <si>
    <t>North Carolina</t>
  </si>
  <si>
    <t>As of 3/30, the site updates at 10:00 and 16:00.</t>
  </si>
  <si>
    <t>North Dakota</t>
  </si>
  <si>
    <r>
      <rPr>
        <b/>
      </rPr>
      <t>PROCESS</t>
    </r>
    <r>
      <t xml:space="preserve">: </t>
    </r>
    <r>
      <rPr>
        <b/>
      </rPr>
      <t>Negatives</t>
    </r>
    <r>
      <t xml:space="preserve"> = "Virus not detected"
</t>
    </r>
    <r>
      <rPr>
        <b/>
      </rPr>
      <t>Pending</t>
    </r>
    <r>
      <t xml:space="preserve"> = Total - Positives - Negatives</t>
    </r>
  </si>
  <si>
    <t>Nebraska</t>
  </si>
  <si>
    <t>(3/30 evening JC) Negatives only from "select laboratories" (public + several but not all commercial) 
(3/28 evening RV) Pending numbers dropped again from last update. Now reporting negatives.</t>
  </si>
  <si>
    <t>New Hampshire</t>
  </si>
  <si>
    <t xml:space="preserve">(3/30 SJ) NJ's update tracker -- https://covid19.nj.gov/#live-updates -- now made the new URL. 
They also say "3,847 Positives Pending Further Information" -- unsure what this means
(3/30 evening JC) State website says the negative number represents state lab plus ~95% of private testing 
</t>
  </si>
  <si>
    <t>New Jersey</t>
  </si>
  <si>
    <t xml:space="preserve">(3/31 afternoon MC) Still can't find reliable source for hospitalization data. 22 patients hospitalized and 26 recovered is from this 3/30 article: https://www.taosnews.com/stories/22-in-hospital-in-new-mexico,63060
(3/30 evening JC) Still can't find a reliable source for hospitalization data. That # 22 patients hospitalized may be a few days old.
(3/28 afternoon HDF) no source for hospitalization or recovered 
**(3/27 SD) hospitalized and ventilator from reporting. according to the governor, 6 are in critical care or ventilator. we are not sure how many on each.  I put 6 in ventilator. </t>
  </si>
  <si>
    <t>New Mexico</t>
  </si>
  <si>
    <t>(3/28 QN) FYI on the Power BI dashboard: If selecting the right-most dropdown menu to be "Total" then the number of negatives will be by total test, not total number of people tested. 
As a result, our Negative is lower than the Negatives from their dash.</t>
  </si>
  <si>
    <t>ATS</t>
  </si>
  <si>
    <t>Nevada</t>
  </si>
  <si>
    <r>
      <rPr>
        <b/>
      </rPr>
      <t>PROCESS</t>
    </r>
    <r>
      <t>: Check Reporting Slack Channel - Screen caps usually are there</t>
    </r>
  </si>
  <si>
    <t>New York</t>
  </si>
  <si>
    <t>Ohio</t>
  </si>
  <si>
    <t>Oklahoma</t>
  </si>
  <si>
    <t xml:space="preserve">(3/31 KP) using "COVID-19 admissions" from bottom of expanded table as currently-hospitalized number, and keeping this from an earlier entry since it's out of sync as of 17:09
(3/29 PJR) Unsure about datasource for current hospitalization, left unchanged
_(3/27 AF) Expand the table "Demographic &amp; Hosp Info" to see "ever hospitalized" data
(3/26 PR) now deaths ARE counted in positives on the state site. </t>
  </si>
  <si>
    <t>Oregon</t>
  </si>
  <si>
    <t xml:space="preserve">(3/30 AW) Per convo with ESK, updated hospitalization number to match PA's website.
(3/29 PJR) Filed issue about hospitalizations and left it unchanged for now.
(3/29 KP) PA has now started publishing hospitalization numbers that are much lower than our prior calculation. Defaulting to their number.
</t>
  </si>
  <si>
    <t>Pennsylvania</t>
  </si>
  <si>
    <t xml:space="preserve">(3/30 afternoon HDF) seems like they've moved a person from positive to negative since morning
(3/30 morning HDF) on doubling checking numbers seem to have updated but not time stamp. Most useful seems to be the "Resultados de las Pruebas" arc on the left side under the green tab. "positivos"= positive "negativos"=negative "pendientes"=pending.
_(3/28 morning AF) The green banner at the top of the page and the tables below are often out of sync. Hard refresh the page or open in a new browser. 
(3/26 PR) scroll down for chart breakdown - Green = Pos, Red = Neg, Yellow = Pending.  </t>
  </si>
  <si>
    <t>ATS**</t>
  </si>
  <si>
    <t>Puerto Rico</t>
  </si>
  <si>
    <t>(3/29 PJR) Updated per governor livestream, no new negatives, ICU, or vent data
(3/29 am MM) State website no longer reports pending, blanking out after consulting with EK and AF
(3/28 AFG) reporting includes currently hospitalized, unsure whether / how to update cumulative. left pending/ICU/ventilator #s from before (unsure of source)
(3/27 evening SD)  https://docs.google.com/spreadsheets/d/1n-zMS9Al94CPj_Tc3K7Adin-tN9x1RSjjx2UzJ4SV7Q/edit#gid=0</t>
  </si>
  <si>
    <t>Rhode Island</t>
  </si>
  <si>
    <t>South Carolina</t>
  </si>
  <si>
    <t>South Dakota</t>
  </si>
  <si>
    <t>Tennessee</t>
  </si>
  <si>
    <t>(03/31 LH) 38 recovered is a carryover number from previous shift; Note that Harris County alone shows 39 recovered on their dashboard http://publichealth.harriscountytx.gov/Resources/2019-Novel-Coronavirus
Numbers are as of 8 p.m. the day before reporting, but sometimes the dashboard will have a more current timestamp. Use the more current timestamp</t>
  </si>
  <si>
    <t>Texas</t>
  </si>
  <si>
    <t xml:space="preserve">(03/31 LH) According to note "Hospitalizations in this table represent the total number of cases that have been admitted to hospitals" 
(3/23 KP) UT is currently reporting "positive cases". We assume this does not include deaths, and add deaths into our positives number.
(3/20 PR) - "Results prior to March 19th may be under reported." - From state website </t>
  </si>
  <si>
    <t>Utah</t>
  </si>
  <si>
    <r>
      <t xml:space="preserve">(3/30 JC) Negative = "Number of people tested" minus "Total cases" (aka positives)
</t>
    </r>
    <r>
      <rPr>
        <b/>
      </rPr>
      <t>Process</t>
    </r>
    <r>
      <t>: Use time = 00:00, last updated date is at the bottom of the dashboard</t>
    </r>
  </si>
  <si>
    <t>Virginia</t>
  </si>
  <si>
    <t>(3/30 MEB) VI is now reporting "Recovered" data !</t>
  </si>
  <si>
    <t>Virgin Islands</t>
  </si>
  <si>
    <t xml:space="preserve">(3/31 PR) some hospital data now on state website
**(3/31 SD) I don't have access to reporter link. hospitalization based on the data from that link shared by ESK. For cumulative, I added current+discharged. used discharged for recovered column as well. </t>
  </si>
  <si>
    <t>Vermont</t>
  </si>
  <si>
    <t>(3/31 KP) Dashboard shows new data, but still claims 3/28 date.  hypothesis: they didn't update the date?
(3/31 MM) Dashboard still shows 3/28 data. 
Seattle Times article has updates on weekly hospitalizations, but consulted with AF and not using yet since methodology is thorny and state intends to release numbers soon 
https://www.seattletimes.com/seattle-news/hospitalizations-for-covid-19-like-illness-declined-last-week-in-washington-offering-a-glimmer-of-hope/ 
(3/30 MM) The dashboard is still as of 3/28
_Reflects data as of 23:59 the previous day.
(3/29 OL): hospitalizations source (from 3/25) in public notes
(3/29 SJ): new dashboard. See https://github.com/COVID19Tracking/issues/issues/81</t>
  </si>
  <si>
    <t>Washington</t>
  </si>
  <si>
    <t>(3/31 KP) Data from Milwaukee and Madison numbers added together give larger totals than those on state web site.  Sticking with state numbers for now to avoid tracking counties, but we need to keep an eye on this.
(3/31 LH) Website now has hospitalization data. Go to https://data.dhsgis.wi.gov/datasets/wisconsin-covid-19-cases-state-boundary/data and look under 'Hosp_Yes'
(3/31 SD) website shows last update as 3/29! I kept the date from previous checker.
3/30 PJR - Both sources are now in sync
(3/30 MM) Today the state adjusted thier total number of negatives down from 16550 to  15856. Secondary URL still shows yesterday's higher number.</t>
  </si>
  <si>
    <t>Wisconsin</t>
  </si>
  <si>
    <t>(3/31 morning AF) Pending went from 1 to 0 on 3/29: I removed the 0
(3/30 MM) From Gov Jim Justice Press Conference https://twitter.com/WVGovernor/status/1244688506498080770
(3/30 MM) Backdated last update to 3/29 to match site.</t>
  </si>
  <si>
    <t>West Virginia</t>
  </si>
  <si>
    <t>(3/31 SD) state updated the total as well. hospitalization percentage from the website by clicking on the Map and Statistics.
3/30 PJR - State updated positives but not totals, resulting in decreased negatives - leaving negs unchanged
_(3/28 PR) Recovered, hospitalization from https://health.wyo.gov/publichealth/infectious-disease-epidemiology-unit/disease/novel-coronavirus/covid-19-map-and-statistics/  as percentage "XXX%  yes" Formula is Hospitalization = FLOOR( % * Positive Value)</t>
  </si>
  <si>
    <t>Wyoming</t>
  </si>
  <si>
    <t xml:space="preserve">State </t>
  </si>
  <si>
    <t>Unknown</t>
  </si>
  <si>
    <t>0-19</t>
  </si>
  <si>
    <t>20-29</t>
  </si>
  <si>
    <t>30-39</t>
  </si>
  <si>
    <t>40-49</t>
  </si>
  <si>
    <t>50-59</t>
  </si>
  <si>
    <t>60-69</t>
  </si>
  <si>
    <t>NO Data</t>
  </si>
  <si>
    <t xml:space="preserve">Provides data </t>
  </si>
  <si>
    <t>AK</t>
  </si>
  <si>
    <t>X</t>
  </si>
  <si>
    <t>AL</t>
  </si>
  <si>
    <t>AR</t>
  </si>
  <si>
    <t>AZ</t>
  </si>
  <si>
    <t>CA</t>
  </si>
  <si>
    <t>Yes*</t>
  </si>
  <si>
    <t>CO</t>
  </si>
  <si>
    <t>Yes</t>
  </si>
  <si>
    <t>CT</t>
  </si>
  <si>
    <t>DC</t>
  </si>
  <si>
    <t>DE</t>
  </si>
  <si>
    <t>FL</t>
  </si>
  <si>
    <t>GA</t>
  </si>
  <si>
    <t>HI</t>
  </si>
  <si>
    <t>IA</t>
  </si>
  <si>
    <t>ID</t>
  </si>
  <si>
    <t>IL</t>
  </si>
  <si>
    <t>IN</t>
  </si>
  <si>
    <t>KS</t>
  </si>
  <si>
    <t xml:space="preserve">Yes </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</si>
  <si>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</si>
  <si>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</si>
  <si>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</si>
  <si>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</si>
  <si>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</si>
  <si>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</si>
  <si>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</si>
  <si>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</si>
  <si>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</si>
  <si>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</si>
  <si>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</si>
  <si>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</si>
  <si>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</si>
  <si>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</si>
  <si>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</si>
  <si>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</si>
  <si>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</si>
  <si>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</si>
  <si>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</si>
  <si>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</si>
  <si>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</si>
  <si>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</si>
  <si>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</si>
  <si>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</si>
  <si>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</si>
  <si>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</si>
  <si>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YES</t>
  </si>
  <si>
    <t>TX</t>
  </si>
  <si>
    <t>UT</t>
  </si>
  <si>
    <t>VA</t>
  </si>
  <si>
    <t>VT</t>
  </si>
  <si>
    <t>WA</t>
  </si>
  <si>
    <t>WI</t>
  </si>
  <si>
    <t>WV</t>
  </si>
  <si>
    <t>WY</t>
  </si>
  <si>
    <t>PR</t>
  </si>
  <si>
    <t>VI</t>
  </si>
  <si>
    <t>GU</t>
  </si>
  <si>
    <t>MP</t>
  </si>
  <si>
    <t>AS</t>
  </si>
  <si>
    <t>date</t>
  </si>
  <si>
    <t>state</t>
  </si>
  <si>
    <t>totalTestsPeopleAntigen</t>
  </si>
  <si>
    <t>positiveTestsPeopleAntigen</t>
  </si>
  <si>
    <t>negativeTestsPeopleAntigen</t>
  </si>
  <si>
    <t>totalTestsAntigen</t>
  </si>
  <si>
    <t>positiveTestsAntigen</t>
  </si>
  <si>
    <t>negativeTestsAntigen</t>
  </si>
  <si>
    <t>totalTestsPeopleAntibody</t>
  </si>
  <si>
    <t>positiveTestsPeopleAntibody</t>
  </si>
  <si>
    <t>negativeTestsPeopleAntibody</t>
  </si>
  <si>
    <t>totalTestsAntibody</t>
  </si>
  <si>
    <t>positiveTestsAntibody</t>
  </si>
  <si>
    <t>negativeTestsAntibody</t>
  </si>
  <si>
    <t>totalTestEncountersViral</t>
  </si>
  <si>
    <t>totalTestsViral</t>
  </si>
  <si>
    <t>positiveTestsViral</t>
  </si>
  <si>
    <t>negativeTestsViral</t>
  </si>
  <si>
    <t>positiveCasesViral</t>
  </si>
  <si>
    <t>probableCases</t>
  </si>
  <si>
    <t>totalTestsPeopleViral</t>
  </si>
  <si>
    <t>positive</t>
  </si>
  <si>
    <t>negative</t>
  </si>
  <si>
    <t>pending</t>
  </si>
  <si>
    <t>hospitalizedCurrently</t>
  </si>
  <si>
    <t>hospitalizedCumulative</t>
  </si>
  <si>
    <t>inIcuCurrently</t>
  </si>
  <si>
    <t>inIcuCumulative</t>
  </si>
  <si>
    <t>onVentilatorCurrently</t>
  </si>
  <si>
    <t>onVentilatorCumulative</t>
  </si>
  <si>
    <t>recovered</t>
  </si>
  <si>
    <t>death</t>
  </si>
  <si>
    <t>deathConfirmed</t>
  </si>
  <si>
    <t>deathProbable</t>
  </si>
  <si>
    <t>lastUpdateTime</t>
  </si>
  <si>
    <t>dateChecked</t>
  </si>
  <si>
    <t>checker</t>
  </si>
  <si>
    <t>doubleChecker</t>
  </si>
  <si>
    <t>privateNotes</t>
  </si>
  <si>
    <t>dataQualityGrade</t>
  </si>
  <si>
    <t>Date</t>
  </si>
  <si>
    <t>Total Antigen Tests (People)</t>
  </si>
  <si>
    <t>Positive Antigen Tests (People)</t>
  </si>
  <si>
    <t>Negative Antigen Tests (People)</t>
  </si>
  <si>
    <t>Total Antigen Tests</t>
  </si>
  <si>
    <t>Positive Antigen Tests</t>
  </si>
  <si>
    <t>Negative Antigen Tests</t>
  </si>
  <si>
    <t>Total Antibody Tests (People)</t>
  </si>
  <si>
    <t>Positive Antibody Tests (People)</t>
  </si>
  <si>
    <t>Negative Antibody Tests (People)</t>
  </si>
  <si>
    <t>Total Antibody Tests</t>
  </si>
  <si>
    <t>Positive Antibody Tests</t>
  </si>
  <si>
    <t>Negative Antibody Tests</t>
  </si>
  <si>
    <t>Total Test Encounters (PCR)</t>
  </si>
  <si>
    <t>Total Tests (PCR)</t>
  </si>
  <si>
    <t>Positive Tests (PCR)</t>
  </si>
  <si>
    <t>Negative Tests (PCR)</t>
  </si>
  <si>
    <t>Positive Cases (PCR)</t>
  </si>
  <si>
    <t>Probable Cases</t>
  </si>
  <si>
    <t>Total PCR Tests (People)</t>
  </si>
  <si>
    <t>Hospitalized – Currently</t>
  </si>
  <si>
    <t>Hospitalized – Cumulative</t>
  </si>
  <si>
    <t>In ICU – Currently</t>
  </si>
  <si>
    <t>In ICU – Cumulative</t>
  </si>
  <si>
    <t>On Ventilator – Currently</t>
  </si>
  <si>
    <t>On Ventilator – Cumulative</t>
  </si>
  <si>
    <t>Deaths (confirmed)</t>
  </si>
  <si>
    <t>Deaths (probable)</t>
  </si>
  <si>
    <t>Last Update ET</t>
  </si>
  <si>
    <t>Check time (ET)</t>
  </si>
  <si>
    <t>Doublechecker</t>
  </si>
  <si>
    <t>Notes</t>
  </si>
  <si>
    <t>Data Quality Grade</t>
  </si>
  <si>
    <t>HGC</t>
  </si>
  <si>
    <t>KVP</t>
  </si>
  <si>
    <t>PROCESS: If the dashboard is not loading, go to http://notbroken.dev/covid19 and click on VT 
(10/06 KVP) Total tests dropped from 167506 to 167441.</t>
  </si>
  <si>
    <t>B</t>
  </si>
  <si>
    <t>PXS</t>
  </si>
  <si>
    <t>BSL/ALF</t>
  </si>
  <si>
    <t>MSO</t>
  </si>
  <si>
    <t>HMH</t>
  </si>
  <si>
    <t>HAH</t>
  </si>
  <si>
    <t>BSL</t>
  </si>
  <si>
    <t>CHH</t>
  </si>
  <si>
    <t>LMB</t>
  </si>
  <si>
    <t>LSW</t>
  </si>
  <si>
    <t>BNB</t>
  </si>
  <si>
    <t>SAC</t>
  </si>
  <si>
    <t>SB</t>
  </si>
  <si>
    <t>SAO</t>
  </si>
  <si>
    <t>RS</t>
  </si>
  <si>
    <t>DZL</t>
  </si>
  <si>
    <t>JAL</t>
  </si>
  <si>
    <t>DJW</t>
  </si>
  <si>
    <t>NMW</t>
  </si>
  <si>
    <t>BAG</t>
  </si>
  <si>
    <t>CB-M</t>
  </si>
  <si>
    <t>JCF</t>
  </si>
  <si>
    <t>RJA</t>
  </si>
  <si>
    <t>BHP</t>
  </si>
  <si>
    <t>SBH</t>
  </si>
  <si>
    <t>JPL</t>
  </si>
  <si>
    <t>MBM</t>
  </si>
  <si>
    <t>EFD</t>
  </si>
  <si>
    <t>JAC</t>
  </si>
  <si>
    <t>SMBS</t>
  </si>
  <si>
    <t>BML</t>
  </si>
  <si>
    <t>KFA</t>
  </si>
  <si>
    <t>MEH</t>
  </si>
  <si>
    <t>JNG</t>
  </si>
  <si>
    <t>GET</t>
  </si>
  <si>
    <t>CML</t>
  </si>
  <si>
    <t>EG</t>
  </si>
  <si>
    <t>ALF/RSG</t>
  </si>
  <si>
    <t>NEZ</t>
  </si>
  <si>
    <t>BAS</t>
  </si>
  <si>
    <t xml:space="preserve">PROCESS: WI has data on various pages with some crossover. Pages are not all updated at the same time. You may want to wait a little after it has flagged to find latest data. </t>
  </si>
  <si>
    <t>SPA</t>
  </si>
  <si>
    <t>RSG</t>
  </si>
  <si>
    <t xml:space="preserve">PROCESS: If the dashboard is not loading, go to http://notbroken.dev/covid19 and click on VT
(10/06 KVP) Total tests dropped from 167506 to 167441.
</t>
  </si>
  <si>
    <t>LNH</t>
  </si>
  <si>
    <t>BSM</t>
  </si>
  <si>
    <t>SAL</t>
  </si>
  <si>
    <t xml:space="preserve">PROCESS: If the dashboard is not loading, go to http://notbroken.dev/covid19 and click on VT
</t>
  </si>
  <si>
    <t>ALF</t>
  </si>
  <si>
    <t>QN</t>
  </si>
  <si>
    <t>PK</t>
  </si>
  <si>
    <t>CKW</t>
  </si>
  <si>
    <t>LDH</t>
  </si>
  <si>
    <t>MEB</t>
  </si>
  <si>
    <t>PROCESS:
1. If the dashboard is not loading, go to http://notbroken.dev/covid19 and click on VT
(8/19 PK) Total PCR Tests (People) dropped from 114097 to 113897.
(7/2 BSL) Total recovered revised down by 1: 961 to 960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t>
  </si>
  <si>
    <t>JB</t>
  </si>
  <si>
    <t>AER</t>
  </si>
  <si>
    <t>KAT</t>
  </si>
  <si>
    <t>KSB</t>
  </si>
  <si>
    <t>PROCESS:
1. If the dashboard is not loading, go to http://notbroken.dev/covid19 and click on VT
(7/2 BSL) Total recovered revised down by 1: 961 to 960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t>
  </si>
  <si>
    <t>TCD</t>
  </si>
  <si>
    <t>MJW</t>
  </si>
  <si>
    <t>MM</t>
  </si>
  <si>
    <t>KP</t>
  </si>
  <si>
    <t>WCD</t>
  </si>
  <si>
    <t>DCC</t>
  </si>
  <si>
    <t>GMJ</t>
  </si>
  <si>
    <t>AJC</t>
  </si>
  <si>
    <t xml:space="preserve">PROCESS:
1. If the dashboard is not loading, go to http://notbroken.dev/covid19 and click on VT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
</t>
  </si>
  <si>
    <t>ASL</t>
  </si>
  <si>
    <t>G-S</t>
  </si>
  <si>
    <t>SMS</t>
  </si>
  <si>
    <t xml:space="preserve">PROCESS:
1. If the dashboard is not loading, go to http://notbroken.dev/covid19 and click on VT
(6/17 BSL) Total cases reduced by 1
(6/2 RS) Recovered decreased by 1
(5/17 aft REB) no update to totals, leaving negative as is
(5/16 RS) VT reduced their reported total tests by ~1000, causing negatives to go down as well
</t>
  </si>
  <si>
    <t xml:space="preserve">PROCESS:
1. If the dashboard is not loading, go to http://notbroken.dev/covid19 and click on VT
(6/2 RS) Recovered decreased by 1
(5/17 aft REB) no update to totals, leaving negative as is
(5/16 RS) VT reduced their reported total tests by ~1000, causing negatives to go down as well
</t>
  </si>
  <si>
    <t>REB</t>
  </si>
  <si>
    <t xml:space="preserve">PROCESS:
- Time stamp should be 0:00 of the current day, per dashboard note that case info reflects count as of the end of previous day.
- If the dashboard is not loading, go to http://notbroken.dev/covid19 and click on VT
(6/2 RS) Recovered decreased by 1
(5/17 aft REB) no update to totals, leaving negative as is
(5/16 RS) VT reduced their reported total tests by ~1000, causing negatives to go down as well
</t>
  </si>
  <si>
    <t>NRC</t>
  </si>
  <si>
    <t>AW</t>
  </si>
  <si>
    <t>AFG</t>
  </si>
  <si>
    <t xml:space="preserve">PROCESS:
- Time stamp should be 0:00 of the current day, per dashboard note that case info reflects count as of the end of previous day.
- If the dashboard is not loading, go to http://notbroken.dev/covid19 and click on VT
(5/17 aft REB) no update to totals, leaving negative as is
(5/16 RS) VT reduced their reported total tests by ~1000, causing negatives to go down as well
</t>
  </si>
  <si>
    <t xml:space="preserve">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(5/17 aft REB) no update to totals, leaving negative as is
(5/16 RS) VT reduced their reported total tests by ~1000, causing negatives to go down as well
</t>
  </si>
  <si>
    <t>SLW</t>
  </si>
  <si>
    <t>BL</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</si>
  <si>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(5/17 aft REB) no update to totals, leaving negative as is
(5/16 RS) VT reduced their reported total tests by ~1000, causing negatives to go down as well
(5/7 aft RS) no source for ICU or Vent, leaving unchanged
(5/6 aft REB) no new source for curr ICU, leaving as is
(5/5 aft QN) Curr ICU and curr. ventilation from outreach (5/5). Keep an eye as this might get stale</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</si>
  <si>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(5/16 RS) VT reduced their reported total tests by ~1000, causing negatives to go down as well
(5/7 aft RS) no source for ICU or Vent, leaving unchanged
(5/6 aft REB) no new source for curr ICU, leaving as is
(5/5 aft QN) Curr ICU and curr. ventilation from outreach (5/5). Keep an eye as this might get stale</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</si>
  <si>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(5/7 aft RS) no source for ICU or Vent, leaving unchanged
(5/6 aft REB) no new source for curr ICU, leaving as is
(5/5 aft QN) Curr ICU and curr. ventilation from outreach (5/5). Keep an eye as this might get stale</t>
  </si>
  <si>
    <t>RSB</t>
  </si>
  <si>
    <t>DPT</t>
  </si>
  <si>
    <t>C</t>
  </si>
  <si>
    <t>JJFC</t>
  </si>
  <si>
    <t xml:space="preserve">(4/26 RS) Removed recovered as it was an error. VT does not publish this #
(4/25 aft REB) need to decide about recovered
(4/23 aft MM) recovered number from pro publica sheet was too high. I think we should remove
(4/21 aft DPT**) added updated recovered number from the referenced spreadsheet. Working on clarifying the process
(4/16,19 aft REB) carrying over recovered number. It's not on dashboards and I don't have access to the doc mentioned below 
(4/15 morning ALF) The number for Recovered in VT comes from ProPublica original reporting, captured in cell J16 of the document https://docs.google.com/spreadsheets/d/1rotkxc5TNWuxv9I_hCFuCrt-vvxMf99_t1vU1skvOok/edit?ts=5e80e641#gid=1848896302 </t>
  </si>
  <si>
    <t>A</t>
  </si>
  <si>
    <t>ESK</t>
  </si>
  <si>
    <t>Dashboard Link: https://arcg.is/1TC554</t>
  </si>
  <si>
    <t>(4/11 REB noon) Most data is not updated since yesterday, only POSITIVE updated today on dashboard to data from 4/9.
(4/10 CML eve) Recovered not updated since 4/3. Is there an update from ProPublica? 
Dashboard Link: https://arcg.is/1TC554</t>
  </si>
  <si>
    <t xml:space="preserve">(4/10 CML eve) Recovered not updated since 4/3. Is there an update from ProPublica? 
Dashboard Link: https://arcg.is/1TC554,
</t>
  </si>
  <si>
    <t>PROCESS: Weekend processes differ! Check the Press Conference link for an updated press release. OCCASIONALLY the URL for the Press Release will give a 404 error, if that happens try deleting ONE comma from the URL (trick discovered by ALF 10/11).
(12/5 KWS) The negatives for OR have changed to a calculation based off totals. I'm not sure what the press releases for the weekends will look like now, if they'll release negative tests or something. Keep eyes peeled.</t>
  </si>
  <si>
    <t>A+</t>
  </si>
  <si>
    <t>DMO</t>
  </si>
  <si>
    <t xml:space="preserve">PROCESS: Weekend processes differ! Check the Press Conference link for an updated press release. OCCASIONALLY the URL for the Press Release will give a 404 error, if that happens try deleting ONE comma from the URL (trick discovered by ALF 10/11).
</t>
  </si>
  <si>
    <t>KJZ</t>
  </si>
  <si>
    <t>WAIT++</t>
  </si>
  <si>
    <t>MMT</t>
  </si>
  <si>
    <t>LLB</t>
  </si>
  <si>
    <t>ARD</t>
  </si>
  <si>
    <t>JAB</t>
  </si>
  <si>
    <t>JWD</t>
  </si>
  <si>
    <t>MHN</t>
  </si>
  <si>
    <t>ALM</t>
  </si>
  <si>
    <t>SNW</t>
  </si>
  <si>
    <t>AGD</t>
  </si>
  <si>
    <t>MJS</t>
  </si>
  <si>
    <t>RK</t>
  </si>
  <si>
    <t>PROCESS: Weekend processes differ! Weekend link: https://www.oregon.gov/oha/erd/pages/covid-19-news.aspx 
(10/11 ALF) Did a little URL hacking and found 10/11 weekend report at https://www.oregon.gov/oha/ERD/Pages/Oregon-reports-337-new-confirmed-and-presumptive-COVID-19-cases,-0-new-deaths.aspx 
(10/10 JAC) The usual weekend update's URL was not working. Got the standard updates from the Twitter version, although they did not include the updated total case number so I added the new cases to our previous number for today.
(10/9 LSW) Recovered dropped off the Other Link. Carried over to see what will happen tomorrow.</t>
  </si>
  <si>
    <t>NMJ</t>
  </si>
  <si>
    <t>TLM</t>
  </si>
  <si>
    <t>PROCESS: Weekend processes differ! Weekend link: https://www.oregon.gov/oha/erd/pages/covid-19-news.aspx 
(10/10 JAC) The usual weekend update's URL was not working. Got the standard updates from the Twitter version, although they did not include the updated total case number so I added the new cases to our previous number for today.
(10/9 LSW) Recovered dropped off the Other Link. Carried over to see what will happen tomorrow.</t>
  </si>
  <si>
    <t>PROCESS: Weekend processes differ! Weekend link: https://www.oregon.gov/oha/erd/pages/covid-19-news.aspx 
(10/9 LSW) Recovered dropped off the Other Link. Carried over to see what will happen tomorrow.</t>
  </si>
  <si>
    <t xml:space="preserve">PROCESS: Weekend processes differ! Weekend link: https://www.oregon.gov/oha/erd/pages/covid-19-news.aspx </t>
  </si>
  <si>
    <t>PROCESS: Weekend processes differ! Weekend link: https://www.oregon.gov/oha/erd/pages/covid-19-news.aspx 
(9/28 BSM) info for 'Recovered' at state's other page link hasn't updated since 9/25
(9/8 JB) info for 'Recovered' - at state's 'other page' link - hasn't updated since 9/4</t>
  </si>
  <si>
    <t>PROCESS: Weekend processes differ! Weekend link: https://www.oregon.gov/oha/erd/pages/covid-19-news.aspx 
(9/8 JB) info for 'Recovered' - at state's 'other page' link - hasn't updated since 9/4</t>
  </si>
  <si>
    <t>SCH</t>
  </si>
  <si>
    <t>AMW</t>
  </si>
  <si>
    <t>AYC</t>
  </si>
  <si>
    <t>HLS</t>
  </si>
  <si>
    <t>MB</t>
  </si>
  <si>
    <t>PROCESS: WEEKEND link: https://www.oregon.gov/oha/erd/pages/covid-19-news.aspx 
(9/8 JB) info for 'Recovered' - at state's 'other page' link - hasn't updated since 9/4</t>
  </si>
  <si>
    <t>"PROCESS: 
1. Dashboard should have updated "Negative people tested" however should double check with "Total People Tested" in the main state page to make sure the dashboard is up to date 2. WEEKEND link: https://www.oregon.gov/oha/erd/pages/covid-19-news.aspx 
(9/8 JB) info for 'Recovered' - at state's 'other page' link - hasn't updated since 9/4
8/31 KVP) Dug into daily updates for data, dashboard was updated since 8/31. Fixed smushed up lines to give each date a line.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</si>
  <si>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"PROCESS: 
1. Dashboard should have updated "Negative people tested" however should double check with "Total People Tested" in the main state page to make sure the dashboard is up to date 2. WEEKEND link: https://www.oregon.gov/oha/erd/pages/covid-19-news.aspx 
8/31 KVP) Dug into daily updates for data, dashboard was updated since 8/31. Fixed smushed up lines to give each date a line.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</si>
  <si>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EPK</t>
  </si>
  <si>
    <t>CRG</t>
  </si>
  <si>
    <t>"PROCESS: 
1. Dashboard should have updated "Negative people tested" however should double check with "Total People Tested" in the main state page to make sure the dashboard is up to date 2. WEEKEND link: https://www.oregon.gov/oha/erd/pages/covid-19-news.aspx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</si>
  <si>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</si>
  <si>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</si>
  <si>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XMH</t>
  </si>
  <si>
    <t xml:space="preserve">PROCESS:
1. Dashboard should have updated "Negative people tested" however should double check with "Total People Tested" in the main state page to make sure the dashboard is up to date
2. WEEKEND link: https://www.oregon.gov/oha/erd/pages/covid-19-news.aspx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</si>
  <si>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</si>
  <si>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</si>
  <si>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JAG</t>
  </si>
  <si>
    <t xml:space="preserve">PROCESS:
1. Dashboard should have updated "Negative people tested" however should double check with "Total People Tested" in the main state page to make sure the dashboard is up to date
2. WEEKEND link: https://www.oregon.gov/oha/erd/pages/covid-19-news.aspx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</si>
  <si>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mjw++</t>
  </si>
  <si>
    <t>AIA</t>
  </si>
  <si>
    <t xml:space="preserve">PROCESS:
1. Dashboard should have updated "Negative people tested" however should double check with "Total People Tested" in the main state page to make sure the dashboard is up to date
2. WEEKEND link: https://www.oregon.gov/oha/erd/pages/covid-19-news.aspx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</si>
  <si>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PROCESS:
1. Dashboard should have updated "Negative people tested" however should double check with "Total People Tested" in the main state page to make sure the dashboard is up to date
2. WEEKEND link: https://www.oregon.gov/oha/erd/pages/covid-19-news.aspx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</si>
  <si>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SLC</t>
  </si>
  <si>
    <t>PROCESS:
1. Dashboard should have updated "Negative people tested" however should double check with "Total People Tested" in the main state page to make sure the dashboard is up to date
2. WEEKEND link: https://www.oregon.gov/oha/erd/pages/covid-19-news.aspx
(7/8 REB) The number used as Negative PCR Tests was updated to a value that's most likely represents people. Leaving as is, but requires fixing. BEWARE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</si>
  <si>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EDS</t>
  </si>
  <si>
    <t>PROCESS:
1. Dashboard should have updated "Negative people tested" however should double check with "Total People Tested" in the main state page to make sure the dashboard is up to date
2. WEEKEND link: https://www.oregon.gov/oha/erd/pages/covid-19-news.aspx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</si>
  <si>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(7/4 SNW/SB) For 7/4, the weekend press release only provided an updated new and cumulative positive case count and updated deaths. The 7/3 press release has updated negative people/cases. No other numbers were updated. NOTE: We should update the popup note for negative people/cases (col AF) to mention the weekend press release as a source.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</si>
  <si>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</si>
  <si>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</si>
  <si>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SMG</t>
  </si>
  <si>
    <t>PROCESS:
1. Dashboard should have updated "Negative people tested" however should double check with "Total People Tested" in the main state page to make sure the dashboard is up to date
2. Weekend link: https://www.oregon.gov/oha/erd/pages/covid-19-news.aspx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</si>
  <si>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</si>
  <si>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ETW</t>
  </si>
  <si>
    <t xml:space="preserve"> PROCESS:
1. Dashboard should have updated "Negative people tested" however should double check with "Total People Tested" in the main state page to make sure the dashboard is up to date
2. Weekend link: https://www.oregon.gov/oha/erd/pages/covid-19-news.aspx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</si>
  <si>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KWS</t>
  </si>
  <si>
    <t xml:space="preserve">PROCESS:
1. Dashboard should have updated "Negative people tested" however should double check with "Total People Tested" in the main state page to make sure the dashboard is up to date
2. Weekend link: https://www.oregon.gov/oha/erd/pages/covid-19-news.aspx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</si>
  <si>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 xml:space="preserve">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WEEKENDS: Check here: https://www.oregon.gov/oha/erd/pages/covid-19-news.aspx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</si>
  <si>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 xml:space="preserve">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(6/6 BML) Fixed a typo in Total Tests (People) from 6/5. OR is not updating dashboard on weekends, but updated case, deaths, and testing numbers can be found in press releases, eg: https://www.oregon.gov/oha/ERD/Pages/Oregon-reports-93-new-COVID-19-cases-2-new-deaths.aspx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t>
  </si>
  <si>
    <t xml:space="preserve">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</si>
  <si>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2137report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</si>
  <si>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JA</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</si>
  <si>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(5/28) Weekly Report release moved to Wednesdays from Tuesdays.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</si>
  <si>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</si>
  <si>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</si>
  <si>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</si>
  <si>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</si>
  <si>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</si>
  <si>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GGR</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</si>
  <si>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</si>
  <si>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</si>
  <si>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Do not fill out the specimens columns.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</si>
  <si>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(5/3 aft DPT) negative numbers differ between the page and the "total persons tested" tab of the dashboard (59374 vs 59372)
(4/22 aft AW): "negative tests pending due to a backlog of testing." leaving the exisiting negative number.</t>
  </si>
  <si>
    <t>rsb</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</si>
  <si>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</si>
  <si>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(5/3 aft DPT) negative numbers differ between the page and the "total persons tested" tab of the dashboard (59374 vs 59372)
(4/22 aft AW): "negative tests pending due to a backlog of testing." leaving the exisiting negative number.</t>
  </si>
  <si>
    <t>DB</t>
  </si>
  <si>
    <t>PROCESS: For currently hospitalized/ICU/vent, use "Patients with suspected or confirmed COVID-19 cases" 
(4/22 aft AW): "negative tests pending due to a backlog of testing." leaving the exisiting negative number.</t>
  </si>
  <si>
    <t>SD**</t>
  </si>
  <si>
    <t>(4/22 aft AW): "negative tests pending due to a backlog of testing." leaving the exisiting negative number.</t>
  </si>
  <si>
    <t>EB</t>
  </si>
  <si>
    <t xml:space="preserve">
</t>
  </si>
  <si>
    <t xml:space="preserve">(4/14 aft MC) no update
(4/12 aft AW) Per EK, now use suspected numbers from hospital dashboard
(4/10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</si>
  <si>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 xml:space="preserve">(4/12 aft AW) Per EK, now use suspected numbers from hospital dashboard
(4/10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</si>
  <si>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 xml:space="preserve">(4/10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</si>
  <si>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MC</t>
  </si>
  <si>
    <t>MC**</t>
  </si>
  <si>
    <t>(4/8 aft MC) OR state website has not been updated and no update to cum hosp and vent
4/7 Eve PR - https://govsite-assets.s3.amazonaws.com/fAHBCxGcQuWtnsJsuC1y_Oregon-COVID-19-Update-04-07-2020-FINAL.pdf for Cum Hosp and Vent 
(4/7 eve AGS) Cum hospitalized and cum ventilator declined from previously reported values (previously 404 and 82). Media reports suggest state data may have revised downward, or it is possible one or both numbers is reporting current instead of cumulative. Awaiting further clarification on 4/8 in the daytime.   
(4/5 eve AGS) Still showing pending for vent and ICU. Left cumulative vent number unchanged
(4/4 DG) All hospitalized and ICU says "pending" on site, leaving prev values
(4/3 eve CML) Note, 204 hospitalized is reported on the site and PDF but we have 188 in column Z.</t>
  </si>
  <si>
    <t>LH</t>
  </si>
  <si>
    <t>(4/5 eve AGS) Still showing pending for vent and ICU. Left cumulative vent number unchanged
(4/4 DG) All hospitalized and ICU says "pending" on site, leaving prev values
(4/3 eve CML) Note, 204 hospitalized is reported on the site and PDF but we have 188 in column Z.</t>
  </si>
  <si>
    <t>AM</t>
  </si>
  <si>
    <t>(4/5 AM) Oregon reporting pending for ventilator and ICU, pulled current numbers, left cumulative
(4/4 DG) All hospitalized and ICU says "pending" on site, leaving prev values
(4/3 eve CML) Note, 204 hospitalized is reported on the site and PDF but we have 188 in column Z. I don't see current cumulative totals for hospitalized in the site. 9:00am timestamp is from source here: https://govsite-assets.s3.amazonaws.com/9BrRkUvtT8aMSfPNGWf7_Oregon-COVID-19-Update-04-03-2020-FINAL.pdf 
(4/3 EB) same as below
(4/2 DG) "currently hospitalized" not updated since 3/31. (no current source), 
"currently &amp; cumulative on ventilator" not updated (website says "pending")</t>
  </si>
  <si>
    <t>(4/3 eve CML) Note, 204 hospitalized is reported on the site and PDF but we have 188 in column Z. I don't see current cumulative totals for hospitalized in the site. 9:00am timestamp is from source here: https://govsite-assets.s3.amazonaws.com/9BrRkUvtT8aMSfPNGWf7_Oregon-COVID-19-Update-04-03-2020-FINAL.pdf 
(4/3 EB) same as below
(4/2 DG) "currently hospitalized" not updated since 3/31. (no current source), 
"currently &amp; cumulative on ventilator" not updated (website says "pending")</t>
  </si>
  <si>
    <t>(4/3 EB) same as below
(4/2 DG) "currently hospitalized" not updated since 3/31. (no current source), 
"currently &amp; cumulative on ventilator" not updated (website says "pending")</t>
  </si>
  <si>
    <t>SKP</t>
  </si>
  <si>
    <t>PROCESS: Do not use "pending"; this value likely refers to antibody tests
(HMH 10/8) Cum. cases dash showed slightly higher(+1) recoveries number than page, we used page per source note. 
(ALF 10/7) Current ICU not available today, listed as N/A.</t>
  </si>
  <si>
    <t>SIM</t>
  </si>
  <si>
    <t>SLS</t>
  </si>
  <si>
    <t>KAS</t>
  </si>
  <si>
    <t>MAA</t>
  </si>
  <si>
    <t>LJH</t>
  </si>
  <si>
    <t>PROCESS: Do not use "pending"; this value likely refers to antibody tests
(ALF 10/7) Current ICU not available today, listed as N/A.</t>
  </si>
  <si>
    <t>PROCESS: Do not use "pending"; this value likely refers to antibody tests</t>
  </si>
  <si>
    <t xml:space="preserve">PROCESS: Do not use "pending"; this value likely refers to antibody tests
(9/28 BSM) On 9/28, cum ICU back to 233. No new data for Total Tests (PCR) or for Total Antibody Tests
(9/28 DZL) On 9/26, cum. ICU dropped by 1, from 233 to 232.
</t>
  </si>
  <si>
    <t xml:space="preserve">PROCESS: Do not use "pending"; this value likely refers to antibody tests
</t>
  </si>
  <si>
    <t>PROCESS:
1. Do not use "pending"; this value likely refers to antibody tests
(8/29 KVP) The cumulative ICU number has not updated since 8/24 with 8/23's numbers. Made not for outreach bot to assist.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t>
  </si>
  <si>
    <t>PROCESS:
1. Do not use "pending"; this value likely refers to antibody tests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t>
  </si>
  <si>
    <t>RRI</t>
  </si>
  <si>
    <t xml:space="preserve">PROCESS:
1. Do not use "pending"; this value likely refers to antibody tests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</si>
  <si>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ENT</t>
  </si>
  <si>
    <t>ETS</t>
  </si>
  <si>
    <t xml:space="preserve">PROCESS:
1. Do not use "pending"; this value likely refers to antibody tests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</si>
  <si>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1. Do not use "pending"; this value likely refers to antibody tests
(6/13 KWS) https://www.nh.gov/covid19/news/documents/covid-19-update-06122020.pdf hospitalizations corrected down from 504 to 503 as one previously-reported hosp. was not a NH resident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</si>
  <si>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1. Do not use "pending"; this value likely refers to antibody tests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</si>
  <si>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 not use it.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</si>
  <si>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</si>
  <si>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</si>
  <si>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(5/31 JAC) They now have a pdf linked under "COVID-19 Summary Dashboard" which includes ICU
(5/25-5/30 aft) still no weekly PDF summary, ICU number is from 5/18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</si>
  <si>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(5/30 aft EPK) still no weekly PDF summary, ICU number is from 5/18
(5/28 aft GMJ) no weekly PDF summary - last is 5/18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</si>
  <si>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(5/28 aft GMJ) no weekly PDF summary - last is 5/18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</si>
  <si>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</si>
  <si>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PROCESS: It seems likely the "pending" number includes antibody tests, so don't currently use it.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</si>
  <si>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</si>
  <si>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</si>
  <si>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(5/14 aft AFG) weekly update pdf is past due - last one from 5/4(5/11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</si>
  <si>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(5/11 aft AW) pos and cum hos # from reporting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</si>
  <si>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</si>
  <si>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</si>
  <si>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</si>
  <si>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 mor ALF) Yesterday's afternoon shift put the positives back in the lab-confirmed column and I agree it should be there. I did the same with Deaths: put them in Confirmed as well as Confirmed &amp; Probable. NH is not reporting probable / suspected / diagnosed cases anywhere so I think it's safe to conclude they are using only lab-confirmed data.
(4/30 mor MM) I removed the positives from the lab confirmed column because it says "Includes specimens presumptive-positive at any laboratory and those confirmed by CDC confirmatory testing." I removed the deaths because they say "deahts attributed to Covid 19" and I am not sure if that means lab confirmed.
(4/17 aft SPA) #reporting had a source with a number of negatives lower than what was entered earlier.</t>
  </si>
  <si>
    <t>(4/30 mor MM) I removed the positives from the lab confirmed column because it says "Includes specimens presumptive-positive at any laboratory and those confirmed by CDC confirmatory testing." I removed the deaths because they say "deahts attributed to Covid 19" and I am not sure if that means lab confirmed.
(4/17 aft SPA) #reporting had a source with a number of negatives lower than what was entered earlier.</t>
  </si>
  <si>
    <t>(4/17 aft SPA) #reporting had a source with a number of negatives lower than what was entered earlier.</t>
  </si>
  <si>
    <t>SJ</t>
  </si>
  <si>
    <t>(4/8 eve RV) State page now updated, revising the Local Time back to the time listed on the state page
(4/8 RS Aft) Positives from press release: https://www.nhpr.org/post/coronavirus-update-outbreaks-nursing-homes-push-nh-covid-19-deaths-18#stream/0
(4/7 PR) Commercial -ves not reported by state</t>
  </si>
  <si>
    <t>(4/8 RS Aft) Positives from press release: https://www.nhpr.org/post/coronavirus-update-outbreaks-nursing-homes-push-nh-covid-19-deaths-18#stream/0
(4/7 PR) Commercial -ves not reported by state</t>
  </si>
  <si>
    <t>JJ</t>
  </si>
  <si>
    <t>(4/2 afternoon MC) Cumulative hospitalization count is not explicitly mentioned on state dashboard, but Slack channel thread stated we are using 59 as cumulative hospitalizations</t>
  </si>
  <si>
    <t>PJR</t>
  </si>
  <si>
    <t>(4/2 DG) Did not update "currently hospitalized" (I don't see a source for this), only updated total hospitalized.
(4/2 afternoon MC) Cumulative hospitalization count is not explicitly mentioned on state dashboard, but Slack channel thread stated we are using 59 as cumulative hospitalizations</t>
  </si>
  <si>
    <t>PROCESS: Be super sure to follow the tooltips about calculating deaths values!</t>
  </si>
  <si>
    <t>PROCESS: Be super sure to follow the tooltips about calculating deaths values!
(10/6 RSG) Serology data removed from site. Carried over yesterday's values.</t>
  </si>
  <si>
    <t xml:space="preserve">PROCESS: Be super sure to follow the tooltips about calculating deaths values!
</t>
  </si>
  <si>
    <t>PROCESS
Be super sure to follow the tooltips about calculating deaths values!
(8/31 RSG) Dashbaord is not loading all data. Had to carry over yesterday's current and cum. hospitalizations.
(8/25 SB) Cumulative ICU dropped from 141 to 140
(8/22 PK) Used the state CSV method for negatives (see popup), since they are no longer reported in the dash. If this continues to be a reliable method we should add it to the long formulas sheet.
(8/19 PK) ND overhauled their dashboard. Negatives no longer being reported, number carried over from previous day. ICU data now being reported.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</si>
  <si>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PROCESS
Be super sure to follow the tooltips about calculating deaths values!
(8/25 SB) Cumulative ICU dropped from 141 to 140
(8/22 PK) Used the state CSV method for negatives (see popup), since they are no longer reported in the dash. If this continues to be a reliable method we should add it to the long formulas sheet.
(8/19 PK) ND overhauled their dashboard. Negatives no longer being reported, number carried over from previous day. ICU data now being reported.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</si>
  <si>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PROCESS
Be super sure to follow the tooltips about calculating deaths values!
(8/22 PK) Used the state CSV method for negatives (see popup), since they are no longer reported in the dash. If this continues to be a reliable method we should add it to the long formulas sheet.
(8/19 PK) ND overhauled their dashboard. Negatives no longer being reported, number carried over from previous day. ICU data now being reported.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</si>
  <si>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PROCESS
Be super sure to follow the tooltips about calculating deaths values!
(8/19 PK) ND overhauled their dashboard. Negatives no longer being reported, number carried over from previous day. ICU data now being reported.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</si>
  <si>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PROCESS
Be super sure to follow the tooltips about calculating deaths values!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</si>
  <si>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JJO</t>
  </si>
  <si>
    <t>D</t>
  </si>
  <si>
    <t>PROCESS
Be super sure to follow the tooltips about calculating deaths values!
(7/1 KWS) Updated tooltips to reflect new decisions about ND deaths in Slack https://covid-tracking.slack.com/archives/C012C4BEAR4/p1593610731470400?thread_ts=1593543824.444900&amp;cid=C012C4BEAR4
(6/25 JJA) We should consider "deaths due to COVID-19" as confirmed, and add the remaining values - "pending death records", "deaths where COVID-19 is not the primary cause" and "deaths of individuals presumed positive" to obtain probables.
(5/26 REB) number of cases decreases (site notes a machine malfuction and having to retest)</t>
  </si>
  <si>
    <t>PROCESS
Be super sure to follow the 6/25 note about calculating deaths values! We should not be doing any adding in the confirmed field.
(6/25 JJA) We should consider "deaths due to COVID-19" as confirmed, and add the remaining values - "pending death records", "deaths where COVID-19 is not the primary cause" and "deaths of individuals presumed positive" to obtain probables.
(5/26 REB) number of cases decreases (site notes a machine malfuction and having to retest)</t>
  </si>
  <si>
    <t>(6/25 JJA) We should consider "deaths due to COVID-19" as confirmed, and add the remaining values - "pending death records", "deaths where COVID-19 is not the primary cause" and "deaths of individuals presumed positive" to obtain probables.
(5/26 REB) number of cases decreases (site notes a machine malfuction and having to retest)</t>
  </si>
  <si>
    <t>(5/26 REB) number of cases decreases (site notes a machine malfuction and having to retest)</t>
  </si>
  <si>
    <t>F</t>
  </si>
  <si>
    <t>Process: Scroll below the graphic dashboard for: total tests, serology testing, and way further down for confirm/probable deaths in table.  
Confirmed death -&gt; "Total number of individuals who tested positive and died"
Probable death -&gt; "Deaths of Individuals Presumed Positive"
(5/26 REB) number of cases decreases (site notes a machine malfuction and having to retest)</t>
  </si>
  <si>
    <t>MDH</t>
  </si>
  <si>
    <t>Process: Scroll below the graphic dashboard for: total tests, serology testing, and way further down for confirm/probable deaths in table.  
(6/1) Deaths Where COVID-19 is Not the Primary Cause and Pending Death Records go to pending
(5/26 REB) number of cases decreases (site notes a machine malfuction and having to retest)</t>
  </si>
  <si>
    <t>Process: Scroll below the graphic dashboard for: total tests, serology testing, and way further down for confirm/probable deaths in table.  
(5/26 REB) number of cases decreases (site notes a machine malfuction and having to retest)</t>
  </si>
  <si>
    <t>VVR</t>
  </si>
  <si>
    <t>SOJ</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</si>
</sst>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 &quot;hrs ago&quot;"/>
    <numFmt numFmtId="165" formatCode="m&quot;/&quot;dd&quot; &quot;hh&quot;:&quot;mm"/>
    <numFmt numFmtId="166" formatCode="+#;-#;"/>
    <numFmt numFmtId="167" formatCode="#;#;0"/>
    <numFmt numFmtId="168" formatCode="M/d H:mm"/>
    <numFmt numFmtId="169" formatCode="#,#;"/>
    <numFmt numFmtId="170" formatCode="[h]:mm"/>
    <numFmt numFmtId="171" formatCode="m/d h:mm"/>
    <numFmt numFmtId="172" formatCode="mm/dd h:mm"/>
    <numFmt numFmtId="173" formatCode="# &quot;hrs ago&quot;"/>
    <numFmt numFmtId="174" formatCode="mm&quot;/&quot;dd&quot; &quot;h&quot;:&quot;mm"/>
    <numFmt numFmtId="175" formatCode="yyyy-mm-dd"/>
  </numFmts>
  <fonts count="36">
    <font>
      <sz val="10.0"/>
      <color rgb="FF000000"/>
      <name val="Arial"/>
    </font>
    <font>
      <b/>
      <sz val="14.0"/>
      <color theme="1"/>
      <name val="Arial"/>
    </font>
    <font>
      <u/>
      <sz val="14.0"/>
      <color rgb="FF1155CC"/>
    </font>
    <font>
      <b/>
      <color theme="1"/>
      <name val="Arial"/>
    </font>
    <font>
      <b/>
      <sz val="24.0"/>
      <color rgb="FFFF0000"/>
      <name val="Arial"/>
    </font>
    <font>
      <b/>
      <u/>
      <color rgb="FF0000FF"/>
    </font>
    <font>
      <color theme="1"/>
      <name val="Arial"/>
    </font>
    <font>
      <b/>
      <color rgb="FF000000"/>
      <name val="Arial"/>
    </font>
    <font>
      <b/>
      <sz val="6.0"/>
      <color rgb="FF666666"/>
      <name val="Arial"/>
    </font>
    <font>
      <b/>
      <color rgb="FF666666"/>
      <name val="Arial"/>
    </font>
    <font>
      <b/>
      <color rgb="FF434343"/>
      <name val="Arial"/>
    </font>
    <font>
      <color rgb="FFFFFFFF"/>
      <name val="Arial"/>
    </font>
    <font>
      <color rgb="FF666666"/>
      <name val="Arial"/>
    </font>
    <font>
      <b/>
      <sz val="8.0"/>
      <color theme="1"/>
      <name val="Arial"/>
    </font>
    <font>
      <sz val="8.0"/>
      <color theme="1"/>
      <name val="Arial"/>
    </font>
    <font>
      <b/>
      <sz val="8.0"/>
      <color rgb="FF666666"/>
      <name val="Arial"/>
    </font>
    <font/>
    <font>
      <b/>
      <sz val="8.0"/>
      <color rgb="FFB7B7B7"/>
      <name val="Arial"/>
    </font>
    <font>
      <b/>
      <u/>
      <sz val="8.0"/>
      <color rgb="FF000000"/>
      <name val="Arial"/>
    </font>
    <font>
      <sz val="8.0"/>
      <color rgb="FFFFFFFF"/>
      <name val="Arial"/>
    </font>
    <font>
      <b/>
      <sz val="11.0"/>
      <color rgb="FF3C4043"/>
      <name val="Roboto"/>
    </font>
    <font>
      <b/>
      <sz val="10.0"/>
      <color theme="1"/>
      <name val="Arial"/>
    </font>
    <font>
      <sz val="11.0"/>
      <color rgb="FF000000"/>
      <name val="Inconsolata"/>
    </font>
    <font>
      <i/>
      <color rgb="FF999999"/>
      <name val="Arial"/>
    </font>
    <font>
      <b/>
      <sz val="10.0"/>
      <color rgb="FFCC0000"/>
      <name val="Arial"/>
    </font>
    <font>
      <u/>
      <color rgb="FF1155CC"/>
      <name val="Arial"/>
    </font>
    <font>
      <i/>
      <color theme="1"/>
      <name val="Arial"/>
    </font>
    <font>
      <u/>
      <color rgb="FF1155CC"/>
      <name val="Arial"/>
    </font>
    <font>
      <color rgb="FF000000"/>
      <name val="Arial"/>
    </font>
    <font>
      <color rgb="FFCCCCCC"/>
      <name val="Arial"/>
    </font>
    <font>
      <i/>
      <color rgb="FF666666"/>
      <name val="Arial"/>
    </font>
    <font>
      <color rgb="FF000000"/>
      <name val="Roboto"/>
    </font>
    <font>
      <sz val="9.0"/>
      <color rgb="FF999999"/>
      <name val="Arial"/>
    </font>
    <font>
      <b/>
      <sz val="9.0"/>
      <color theme="1"/>
      <name val="Arial"/>
    </font>
    <font>
      <sz val="11.0"/>
      <color rgb="FF7E3794"/>
      <name val="Arial"/>
    </font>
    <font>
      <sz val="11.0"/>
      <color rgb="FF1155CC"/>
      <name val="Inconsolata"/>
    </font>
  </fonts>
  <fills count="11">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FF2CC"/>
        <bgColor rgb="FFFFF2CC"/>
      </patternFill>
    </fill>
    <fill>
      <patternFill patternType="solid">
        <fgColor rgb="FFF3F3F3"/>
        <bgColor rgb="FFF3F3F3"/>
      </patternFill>
    </fill>
    <fill>
      <patternFill patternType="solid">
        <fgColor rgb="FFFCE8B2"/>
        <bgColor rgb="FFFCE8B2"/>
      </patternFill>
    </fill>
    <fill>
      <patternFill patternType="solid">
        <fgColor rgb="FFB6D7A8"/>
        <bgColor rgb="FFB6D7A8"/>
      </patternFill>
    </fill>
    <fill>
      <patternFill patternType="solid">
        <fgColor rgb="FFB7B7B7"/>
        <bgColor rgb="FFB7B7B7"/>
      </patternFill>
    </fill>
    <fill>
      <patternFill patternType="solid">
        <fgColor rgb="FFA4C2F4"/>
        <bgColor rgb="FFA4C2F4"/>
      </patternFill>
    </fill>
    <fill>
      <patternFill patternType="solid">
        <fgColor rgb="FFFFFF00"/>
        <bgColor rgb="FFFFFF00"/>
      </patternFill>
    </fill>
  </fills>
  <borders count="11">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right/>
    </border>
    <border>
      <left style="thin">
        <color rgb="FF666666"/>
      </left>
      <bottom style="thin">
        <color rgb="FFD9D9D9"/>
      </bottom>
    </border>
    <border>
      <left style="thin">
        <color rgb="FFCCCCCC"/>
      </left>
      <bottom style="thin">
        <color rgb="FFD9D9D9"/>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3" numFmtId="0" xfId="0" applyAlignment="1" applyFont="1">
      <alignment vertical="bottom"/>
    </xf>
    <xf borderId="0" fillId="0" fontId="6" numFmtId="0" xfId="0" applyAlignment="1" applyFont="1">
      <alignment vertical="bottom"/>
    </xf>
    <xf borderId="0" fillId="0" fontId="6" numFmtId="0" xfId="0" applyAlignment="1" applyFont="1">
      <alignment readingOrder="0"/>
    </xf>
    <xf borderId="0" fillId="0" fontId="6" numFmtId="10" xfId="0" applyAlignment="1" applyFont="1" applyNumberFormat="1">
      <alignment readingOrder="0"/>
    </xf>
    <xf borderId="0" fillId="0" fontId="3" numFmtId="0" xfId="0" applyAlignment="1" applyFont="1">
      <alignment readingOrder="0" shrinkToFit="0" vertical="center" wrapText="1"/>
    </xf>
    <xf borderId="0" fillId="2" fontId="7" numFmtId="0" xfId="0" applyAlignment="1" applyFill="1" applyFont="1">
      <alignment readingOrder="0" shrinkToFit="0" vertical="center" wrapText="1"/>
    </xf>
    <xf borderId="0" fillId="2" fontId="7" numFmtId="0" xfId="0" applyAlignment="1" applyFont="1">
      <alignment horizontal="left" readingOrder="0" shrinkToFit="0" vertical="center" wrapText="1"/>
    </xf>
    <xf borderId="0" fillId="2" fontId="8" numFmtId="0" xfId="0" applyAlignment="1" applyFont="1">
      <alignment readingOrder="0" shrinkToFit="0" vertical="center" wrapText="1"/>
    </xf>
    <xf borderId="0" fillId="3" fontId="3" numFmtId="0" xfId="0" applyAlignment="1" applyFill="1" applyFont="1">
      <alignment readingOrder="0" shrinkToFit="0" vertical="center" wrapText="1"/>
    </xf>
    <xf borderId="0" fillId="3" fontId="9" numFmtId="0" xfId="0" applyAlignment="1" applyFont="1">
      <alignment horizontal="center" readingOrder="0" shrinkToFit="0" vertical="center" wrapText="1"/>
    </xf>
    <xf borderId="0" fillId="3" fontId="3" numFmtId="0" xfId="0" applyAlignment="1" applyFont="1">
      <alignment horizontal="center" shrinkToFit="0" vertical="center" wrapText="1"/>
    </xf>
    <xf borderId="1" fillId="3" fontId="3" numFmtId="0" xfId="0" applyAlignment="1" applyBorder="1" applyFont="1">
      <alignment horizontal="center" readingOrder="0" shrinkToFit="0" vertical="center" wrapText="1"/>
    </xf>
    <xf borderId="2" fillId="3" fontId="3" numFmtId="0" xfId="0" applyAlignment="1" applyBorder="1" applyFont="1">
      <alignment horizontal="center" readingOrder="0" shrinkToFit="0" vertical="center" wrapText="1"/>
    </xf>
    <xf borderId="0" fillId="3" fontId="3" numFmtId="0" xfId="0" applyAlignment="1" applyFont="1">
      <alignment horizontal="center" readingOrder="0" shrinkToFit="0" vertical="center" wrapText="1"/>
    </xf>
    <xf borderId="0" fillId="3" fontId="3" numFmtId="0" xfId="0" applyAlignment="1" applyFont="1">
      <alignment readingOrder="0" shrinkToFit="0" vertical="top" wrapText="1"/>
    </xf>
    <xf borderId="0" fillId="0" fontId="10" numFmtId="0" xfId="0" applyAlignment="1" applyFont="1">
      <alignment horizontal="center" readingOrder="0" shrinkToFit="0" textRotation="90" vertical="bottom" wrapText="1"/>
    </xf>
    <xf borderId="0" fillId="0" fontId="9" numFmtId="0" xfId="0" applyAlignment="1" applyFont="1">
      <alignment horizontal="left" readingOrder="0" shrinkToFit="0" vertical="top" wrapText="1"/>
    </xf>
    <xf borderId="0" fillId="0" fontId="3"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3" numFmtId="164" xfId="0" applyAlignment="1" applyFont="1" applyNumberFormat="1">
      <alignment horizontal="center" readingOrder="0" shrinkToFit="0" vertical="center" wrapText="1"/>
    </xf>
    <xf borderId="0" fillId="0" fontId="11" numFmtId="0" xfId="0" applyAlignment="1" applyFont="1">
      <alignment horizontal="center" readingOrder="0" vertical="center"/>
    </xf>
    <xf borderId="0" fillId="0" fontId="11" numFmtId="0" xfId="0" applyAlignment="1" applyFont="1">
      <alignment vertical="center"/>
    </xf>
    <xf borderId="0" fillId="0" fontId="12" numFmtId="0" xfId="0" applyAlignment="1" applyFont="1">
      <alignment horizontal="center" readingOrder="0" shrinkToFit="0" textRotation="90" vertical="center" wrapText="1"/>
    </xf>
    <xf borderId="0" fillId="0" fontId="13" numFmtId="0" xfId="0" applyAlignment="1" applyFont="1">
      <alignment readingOrder="0" shrinkToFit="0" vertical="center" wrapText="1"/>
    </xf>
    <xf borderId="0" fillId="0" fontId="14" numFmtId="0" xfId="0" applyAlignment="1" applyFont="1">
      <alignment shrinkToFit="0" wrapText="1"/>
    </xf>
    <xf borderId="0" fillId="2" fontId="15" numFmtId="0" xfId="0" applyAlignment="1" applyFont="1">
      <alignment horizontal="center" readingOrder="0" shrinkToFit="0" vertical="center" wrapText="1"/>
    </xf>
    <xf borderId="0" fillId="0" fontId="14" numFmtId="0" xfId="0" applyFont="1"/>
    <xf borderId="0" fillId="0" fontId="13" numFmtId="0" xfId="0" applyAlignment="1" applyFont="1">
      <alignment horizontal="left" readingOrder="0" vertical="center"/>
    </xf>
    <xf borderId="0" fillId="0" fontId="13" numFmtId="0" xfId="0" applyAlignment="1" applyFont="1">
      <alignment horizontal="center" readingOrder="0" vertical="center"/>
    </xf>
    <xf borderId="3" fillId="4" fontId="13" numFmtId="0" xfId="0" applyAlignment="1" applyBorder="1" applyFill="1" applyFont="1">
      <alignment horizontal="center" readingOrder="0" shrinkToFit="0" textRotation="0" vertical="center" wrapText="1"/>
    </xf>
    <xf borderId="4" fillId="0" fontId="16" numFmtId="0" xfId="0" applyBorder="1" applyFont="1"/>
    <xf borderId="0" fillId="4" fontId="13" numFmtId="0" xfId="0" applyAlignment="1" applyFont="1">
      <alignment horizontal="center" readingOrder="0" shrinkToFit="0" textRotation="0" vertical="center" wrapText="1"/>
    </xf>
    <xf borderId="0" fillId="0" fontId="17" numFmtId="0" xfId="0" applyAlignment="1" applyFont="1">
      <alignment horizontal="center" readingOrder="0" vertical="center"/>
    </xf>
    <xf borderId="0" fillId="0" fontId="13" numFmtId="0" xfId="0" applyAlignment="1" applyFont="1">
      <alignment horizontal="center" readingOrder="0" shrinkToFit="0" vertical="center" wrapText="1"/>
    </xf>
    <xf borderId="0" fillId="5" fontId="15" numFmtId="0" xfId="0" applyAlignment="1" applyFill="1" applyFont="1">
      <alignment horizontal="left" readingOrder="0" shrinkToFit="0" vertical="bottom" wrapText="1"/>
    </xf>
    <xf borderId="0" fillId="0" fontId="18" numFmtId="0" xfId="0" applyAlignment="1" applyFont="1">
      <alignment horizontal="center" readingOrder="0" shrinkToFit="0" vertical="center" wrapText="1"/>
    </xf>
    <xf borderId="0" fillId="0" fontId="14" numFmtId="0" xfId="0" applyAlignment="1" applyFont="1">
      <alignment horizontal="center" vertical="center"/>
    </xf>
    <xf borderId="0" fillId="0" fontId="13" numFmtId="164" xfId="0" applyAlignment="1" applyFont="1" applyNumberFormat="1">
      <alignment horizontal="center" readingOrder="0" shrinkToFit="0" vertical="center" wrapText="1"/>
    </xf>
    <xf borderId="0" fillId="0" fontId="19" numFmtId="0" xfId="0" applyAlignment="1" applyFont="1">
      <alignment horizontal="center" readingOrder="0" vertical="center"/>
    </xf>
    <xf borderId="0" fillId="0" fontId="19" numFmtId="0" xfId="0" applyAlignment="1" applyFont="1">
      <alignment vertical="center"/>
    </xf>
    <xf borderId="0" fillId="5" fontId="20" numFmtId="0" xfId="0" applyAlignment="1" applyFont="1">
      <alignment readingOrder="0" vertical="center"/>
    </xf>
    <xf borderId="0" fillId="4" fontId="7" numFmtId="0" xfId="0" applyAlignment="1" applyFont="1">
      <alignment horizontal="left" readingOrder="0" shrinkToFit="0" vertical="center" wrapText="1"/>
    </xf>
    <xf borderId="0" fillId="4" fontId="3" numFmtId="0" xfId="0" applyAlignment="1" applyFont="1">
      <alignment readingOrder="0" shrinkToFit="0" vertical="center" wrapText="1"/>
    </xf>
    <xf quotePrefix="1" borderId="0" fillId="5" fontId="7" numFmtId="0" xfId="0" applyAlignment="1" applyFont="1">
      <alignment readingOrder="0" shrinkToFit="0" vertical="center" wrapText="1"/>
    </xf>
    <xf borderId="0" fillId="5" fontId="7" numFmtId="0" xfId="0" applyAlignment="1" applyFont="1">
      <alignment horizontal="center" readingOrder="0" shrinkToFit="0" textRotation="90" vertical="bottom" wrapText="1"/>
    </xf>
    <xf borderId="0" fillId="4" fontId="21" numFmtId="0" xfId="0" applyAlignment="1" applyFont="1">
      <alignment horizontal="center" shrinkToFit="0" textRotation="90" vertical="bottom" wrapText="1"/>
    </xf>
    <xf borderId="3" fillId="4" fontId="21" numFmtId="0" xfId="0" applyAlignment="1" applyBorder="1" applyFont="1">
      <alignment horizontal="center" readingOrder="0" shrinkToFit="0" textRotation="90" vertical="bottom" wrapText="1"/>
    </xf>
    <xf borderId="4" fillId="4" fontId="21" numFmtId="0" xfId="0" applyAlignment="1" applyBorder="1" applyFont="1">
      <alignment horizontal="center" readingOrder="0" shrinkToFit="0" textRotation="90" vertical="bottom" wrapText="1"/>
    </xf>
    <xf borderId="0" fillId="4" fontId="21" numFmtId="0" xfId="0" applyAlignment="1" applyFont="1">
      <alignment horizontal="center" readingOrder="0" shrinkToFit="0" textRotation="90" vertical="bottom" wrapText="1"/>
    </xf>
    <xf borderId="0" fillId="5" fontId="7" numFmtId="0" xfId="0" applyAlignment="1" applyFont="1">
      <alignment readingOrder="0" shrinkToFit="0" vertical="center" wrapText="1"/>
    </xf>
    <xf borderId="0" fillId="4" fontId="3" numFmtId="0" xfId="0" applyAlignment="1" applyFont="1">
      <alignment readingOrder="0" shrinkToFit="0" vertical="top" wrapText="1"/>
    </xf>
    <xf borderId="0" fillId="0" fontId="6" numFmtId="0" xfId="0" applyAlignment="1" applyFont="1">
      <alignment horizontal="center" vertical="center"/>
    </xf>
    <xf borderId="0" fillId="0" fontId="9" numFmtId="0" xfId="0" applyAlignment="1" applyFont="1">
      <alignment horizontal="center" readingOrder="0" vertical="center"/>
    </xf>
    <xf borderId="0" fillId="5" fontId="22" numFmtId="0" xfId="0" applyFont="1"/>
    <xf borderId="0" fillId="4" fontId="23" numFmtId="0" xfId="0" applyAlignment="1" applyFont="1">
      <alignment horizontal="left" readingOrder="0" shrinkToFit="0" vertical="center" wrapText="1"/>
    </xf>
    <xf borderId="0" fillId="5" fontId="3" numFmtId="0" xfId="0" applyAlignment="1" applyFont="1">
      <alignment horizontal="center" readingOrder="0" shrinkToFit="0" vertical="center" wrapText="1"/>
    </xf>
    <xf borderId="3" fillId="0" fontId="16" numFmtId="0" xfId="0" applyBorder="1" applyFont="1"/>
    <xf borderId="0" fillId="4" fontId="24" numFmtId="0" xfId="0" applyAlignment="1" applyFont="1">
      <alignment horizontal="center" readingOrder="0" shrinkToFit="0" vertical="center" wrapText="1"/>
    </xf>
    <xf borderId="0" fillId="0" fontId="12" numFmtId="0" xfId="0" applyAlignment="1" applyFont="1">
      <alignment horizontal="center" readingOrder="0" vertical="center"/>
    </xf>
    <xf borderId="0" fillId="0" fontId="12" numFmtId="0" xfId="0" applyAlignment="1" applyFont="1">
      <alignment horizontal="center" vertical="center"/>
    </xf>
    <xf borderId="0" fillId="0" fontId="6" numFmtId="0" xfId="0" applyAlignment="1" applyFont="1">
      <alignment shrinkToFit="0" vertical="center" wrapText="0"/>
    </xf>
    <xf borderId="0" fillId="0" fontId="25" numFmtId="0" xfId="0" applyAlignment="1" applyFont="1">
      <alignment readingOrder="0" shrinkToFit="0" vertical="center" wrapText="0"/>
    </xf>
    <xf borderId="0" fillId="5" fontId="12" numFmtId="0" xfId="0" applyAlignment="1" applyFont="1">
      <alignment horizontal="left" shrinkToFit="0" vertical="top" wrapText="1"/>
    </xf>
    <xf borderId="0" fillId="0" fontId="6" numFmtId="0" xfId="0" applyAlignment="1" applyFont="1">
      <alignment horizontal="left" readingOrder="0" shrinkToFit="0" vertical="top" wrapText="1"/>
    </xf>
    <xf borderId="0" fillId="0" fontId="6" numFmtId="165" xfId="0" applyAlignment="1" applyFont="1" applyNumberFormat="1">
      <alignment horizontal="left" readingOrder="0" vertical="top"/>
    </xf>
    <xf borderId="0" fillId="5" fontId="6" numFmtId="166" xfId="0" applyAlignment="1" applyFont="1" applyNumberFormat="1">
      <alignment horizontal="center" vertical="top"/>
    </xf>
    <xf borderId="0" fillId="5" fontId="12" numFmtId="0" xfId="0" applyAlignment="1" applyFont="1">
      <alignment horizontal="center" vertical="top"/>
    </xf>
    <xf borderId="0" fillId="0" fontId="6" numFmtId="167" xfId="0" applyAlignment="1" applyFont="1" applyNumberFormat="1">
      <alignment horizontal="center" readingOrder="0" vertical="top"/>
    </xf>
    <xf borderId="3" fillId="0" fontId="6" numFmtId="167" xfId="0" applyAlignment="1" applyBorder="1" applyFont="1" applyNumberFormat="1">
      <alignment horizontal="center" readingOrder="0" vertical="top"/>
    </xf>
    <xf borderId="4" fillId="5" fontId="6" numFmtId="167" xfId="0" applyAlignment="1" applyBorder="1" applyFont="1" applyNumberFormat="1">
      <alignment horizontal="center" readingOrder="0" vertical="top"/>
    </xf>
    <xf borderId="0" fillId="5" fontId="12" numFmtId="167" xfId="0" applyAlignment="1" applyFont="1" applyNumberFormat="1">
      <alignment horizontal="left" vertical="top"/>
    </xf>
    <xf borderId="0" fillId="5" fontId="6" numFmtId="165" xfId="0" applyAlignment="1" applyFont="1" applyNumberFormat="1">
      <alignment horizontal="left" readingOrder="0" shrinkToFit="0" vertical="top" wrapText="1"/>
    </xf>
    <xf borderId="0" fillId="0" fontId="6" numFmtId="168" xfId="0" applyAlignment="1" applyFont="1" applyNumberFormat="1">
      <alignment readingOrder="0" vertical="top"/>
    </xf>
    <xf borderId="0" fillId="0" fontId="6" numFmtId="0" xfId="0" applyAlignment="1" applyFont="1">
      <alignment readingOrder="0" shrinkToFit="0" vertical="top" wrapText="1"/>
    </xf>
    <xf borderId="0" fillId="0" fontId="6" numFmtId="0" xfId="0" applyAlignment="1" applyFont="1">
      <alignment readingOrder="0" vertical="top"/>
    </xf>
    <xf borderId="0" fillId="2" fontId="22" numFmtId="0" xfId="0" applyFont="1"/>
    <xf borderId="0" fillId="5" fontId="12" numFmtId="165" xfId="0" applyAlignment="1" applyFont="1" applyNumberFormat="1">
      <alignment horizontal="left" readingOrder="0" vertical="top"/>
    </xf>
    <xf borderId="0" fillId="0" fontId="6" numFmtId="169" xfId="0" applyAlignment="1" applyFont="1" applyNumberFormat="1">
      <alignment horizontal="center" shrinkToFit="0" vertical="center" wrapText="1"/>
    </xf>
    <xf borderId="0" fillId="0" fontId="6" numFmtId="46" xfId="0" applyAlignment="1" applyFont="1" applyNumberFormat="1">
      <alignment horizontal="center" shrinkToFit="0" vertical="center" wrapText="1"/>
    </xf>
    <xf borderId="0" fillId="0" fontId="6" numFmtId="170" xfId="0" applyAlignment="1" applyFont="1" applyNumberFormat="1">
      <alignment horizontal="right" vertical="center"/>
    </xf>
    <xf borderId="0" fillId="0" fontId="26" numFmtId="4" xfId="0" applyAlignment="1" applyFont="1" applyNumberFormat="1">
      <alignment horizontal="center" shrinkToFit="0" vertical="center" wrapText="1"/>
    </xf>
    <xf borderId="0" fillId="0" fontId="26" numFmtId="168" xfId="0" applyAlignment="1" applyFont="1" applyNumberFormat="1">
      <alignment horizontal="center" shrinkToFit="0" vertical="center" wrapText="1"/>
    </xf>
    <xf borderId="0" fillId="0" fontId="26" numFmtId="164" xfId="0" applyAlignment="1" applyFont="1" applyNumberFormat="1">
      <alignment horizontal="center" vertical="center"/>
    </xf>
    <xf borderId="0" fillId="0" fontId="12" numFmtId="3" xfId="0" applyAlignment="1" applyFont="1" applyNumberFormat="1">
      <alignment horizontal="center" vertical="center"/>
    </xf>
    <xf borderId="0" fillId="0" fontId="12" numFmtId="167" xfId="0" applyAlignment="1" applyFont="1" applyNumberFormat="1">
      <alignment horizontal="center" vertical="center"/>
    </xf>
    <xf borderId="0" fillId="2" fontId="22" numFmtId="0" xfId="0" applyAlignment="1" applyFont="1">
      <alignment vertical="center"/>
    </xf>
    <xf borderId="0" fillId="0" fontId="6" numFmtId="171" xfId="0" applyAlignment="1" applyFont="1" applyNumberFormat="1">
      <alignment horizontal="left" readingOrder="0" vertical="top"/>
    </xf>
    <xf borderId="0" fillId="0" fontId="6" numFmtId="0" xfId="0" applyAlignment="1" applyFont="1">
      <alignment horizontal="center" readingOrder="0" vertical="top"/>
    </xf>
    <xf borderId="0" fillId="5" fontId="12" numFmtId="0" xfId="0" applyAlignment="1" applyFont="1">
      <alignment horizontal="left" vertical="top"/>
    </xf>
    <xf borderId="0" fillId="0" fontId="27" numFmtId="0" xfId="0" applyAlignment="1" applyFont="1">
      <alignment shrinkToFit="0" vertical="center" wrapText="0"/>
    </xf>
    <xf borderId="0" fillId="0" fontId="28" numFmtId="0" xfId="0" applyAlignment="1" applyFont="1">
      <alignment horizontal="left" readingOrder="0" shrinkToFit="0" vertical="top" wrapText="1"/>
    </xf>
    <xf borderId="4" fillId="5" fontId="6" numFmtId="167" xfId="0" applyAlignment="1" applyBorder="1" applyFont="1" applyNumberFormat="1">
      <alignment horizontal="center" readingOrder="0" vertical="top"/>
    </xf>
    <xf borderId="0" fillId="5" fontId="12" numFmtId="3" xfId="0" applyAlignment="1" applyFont="1" applyNumberFormat="1">
      <alignment horizontal="left" shrinkToFit="0" vertical="top" wrapText="1"/>
    </xf>
    <xf borderId="0" fillId="5" fontId="12" numFmtId="3" xfId="0" applyAlignment="1" applyFont="1" applyNumberFormat="1">
      <alignment horizontal="center" vertical="top"/>
    </xf>
    <xf borderId="0" fillId="6" fontId="6" numFmtId="170" xfId="0" applyAlignment="1" applyFill="1" applyFont="1" applyNumberFormat="1">
      <alignment vertical="center"/>
    </xf>
    <xf borderId="0" fillId="5" fontId="6" numFmtId="166" xfId="0" applyAlignment="1" applyFont="1" applyNumberFormat="1">
      <alignment horizontal="center" shrinkToFit="0" vertical="top" wrapText="0"/>
    </xf>
    <xf borderId="0" fillId="0" fontId="6" numFmtId="167" xfId="0" applyAlignment="1" applyFont="1" applyNumberFormat="1">
      <alignment horizontal="center" readingOrder="0" shrinkToFit="0" vertical="top" wrapText="0"/>
    </xf>
    <xf borderId="3" fillId="0" fontId="6" numFmtId="167" xfId="0" applyAlignment="1" applyBorder="1" applyFont="1" applyNumberFormat="1">
      <alignment horizontal="center" readingOrder="0" shrinkToFit="0" vertical="top" wrapText="0"/>
    </xf>
    <xf borderId="4" fillId="5" fontId="6" numFmtId="167" xfId="0" applyAlignment="1" applyBorder="1" applyFont="1" applyNumberFormat="1">
      <alignment horizontal="center" readingOrder="0" shrinkToFit="0" vertical="top" wrapText="0"/>
    </xf>
    <xf borderId="4" fillId="5" fontId="6" numFmtId="167" xfId="0" applyAlignment="1" applyBorder="1" applyFont="1" applyNumberFormat="1">
      <alignment horizontal="center" readingOrder="0" shrinkToFit="0" vertical="top" wrapText="0"/>
    </xf>
    <xf borderId="0" fillId="0" fontId="6" numFmtId="0" xfId="0" applyAlignment="1" applyFont="1">
      <alignment horizontal="left" readingOrder="0" shrinkToFit="0" vertical="top" wrapText="1"/>
    </xf>
    <xf borderId="0" fillId="0" fontId="6" numFmtId="167" xfId="0" applyAlignment="1" applyFont="1" applyNumberFormat="1">
      <alignment horizontal="center" readingOrder="0" vertical="top"/>
    </xf>
    <xf borderId="0" fillId="0" fontId="6" numFmtId="0" xfId="0" applyAlignment="1" applyFont="1">
      <alignment readingOrder="0" vertical="center"/>
    </xf>
    <xf borderId="0" fillId="0" fontId="6" numFmtId="171" xfId="0" applyAlignment="1" applyFont="1" applyNumberFormat="1">
      <alignment readingOrder="0" vertical="top"/>
    </xf>
    <xf borderId="0" fillId="0" fontId="6" numFmtId="172" xfId="0" applyAlignment="1" applyFont="1" applyNumberFormat="1">
      <alignment horizontal="left" readingOrder="0" vertical="top"/>
    </xf>
    <xf borderId="0" fillId="0" fontId="6" numFmtId="0" xfId="0" applyAlignment="1" applyFont="1">
      <alignment horizontal="left" readingOrder="0" shrinkToFit="0" vertical="top" wrapText="1"/>
    </xf>
    <xf borderId="0" fillId="0" fontId="6" numFmtId="1" xfId="0" applyAlignment="1" applyFont="1" applyNumberFormat="1">
      <alignment horizontal="center" readingOrder="0" vertical="top"/>
    </xf>
    <xf borderId="0" fillId="0" fontId="28" numFmtId="0" xfId="0" applyAlignment="1" applyFont="1">
      <alignment horizontal="left" readingOrder="0"/>
    </xf>
    <xf borderId="0" fillId="2" fontId="0" numFmtId="167" xfId="0" applyAlignment="1" applyFont="1" applyNumberFormat="1">
      <alignment horizontal="right" readingOrder="0" vertical="top"/>
    </xf>
    <xf borderId="0" fillId="0" fontId="6" numFmtId="167" xfId="0" applyAlignment="1" applyFont="1" applyNumberFormat="1">
      <alignment horizontal="center" vertical="top"/>
    </xf>
    <xf borderId="0" fillId="0" fontId="6" numFmtId="0" xfId="0" applyAlignment="1" applyFont="1">
      <alignment readingOrder="0" shrinkToFit="0" vertical="center" wrapText="0"/>
    </xf>
    <xf borderId="0" fillId="0" fontId="28" numFmtId="0" xfId="0" applyAlignment="1" applyFont="1">
      <alignment horizontal="left" readingOrder="0" shrinkToFit="0" vertical="top" wrapText="1"/>
    </xf>
    <xf borderId="0" fillId="0" fontId="28" numFmtId="0" xfId="0" applyAlignment="1" applyFont="1">
      <alignment horizontal="left" readingOrder="0" shrinkToFit="0" vertical="top" wrapText="1"/>
    </xf>
    <xf borderId="4" fillId="0" fontId="6" numFmtId="167" xfId="0" applyAlignment="1" applyBorder="1" applyFont="1" applyNumberFormat="1">
      <alignment horizontal="center" readingOrder="0" vertical="top"/>
    </xf>
    <xf borderId="0" fillId="0" fontId="6" numFmtId="171" xfId="0" applyFont="1" applyNumberFormat="1"/>
    <xf borderId="0" fillId="0" fontId="6" numFmtId="0" xfId="0" applyAlignment="1" applyFont="1">
      <alignment shrinkToFit="0" wrapText="1"/>
    </xf>
    <xf borderId="0" fillId="0" fontId="29" numFmtId="165" xfId="0" applyAlignment="1" applyFont="1" applyNumberFormat="1">
      <alignment horizontal="left" readingOrder="0" vertical="top"/>
    </xf>
    <xf borderId="0" fillId="0" fontId="30" numFmtId="173" xfId="0" applyAlignment="1" applyFont="1" applyNumberFormat="1">
      <alignment horizontal="left" vertical="center"/>
    </xf>
    <xf borderId="0" fillId="0" fontId="26" numFmtId="173" xfId="0" applyAlignment="1" applyFont="1" applyNumberFormat="1">
      <alignment horizontal="left" vertical="center"/>
    </xf>
    <xf borderId="5" fillId="0" fontId="6" numFmtId="167" xfId="0" applyAlignment="1" applyBorder="1" applyFont="1" applyNumberFormat="1">
      <alignment horizontal="center" readingOrder="0" vertical="top"/>
    </xf>
    <xf borderId="6" fillId="0" fontId="6" numFmtId="167" xfId="0" applyAlignment="1" applyBorder="1" applyFont="1" applyNumberFormat="1">
      <alignment horizontal="center" readingOrder="0" vertical="top"/>
    </xf>
    <xf borderId="0" fillId="0" fontId="6" numFmtId="0" xfId="0" applyAlignment="1" applyFont="1">
      <alignment shrinkToFit="0" wrapText="1"/>
    </xf>
    <xf borderId="0" fillId="0" fontId="6" numFmtId="0" xfId="0" applyFont="1"/>
    <xf borderId="0" fillId="0" fontId="6" numFmtId="0" xfId="0" applyAlignment="1" applyFont="1">
      <alignment horizontal="center" readingOrder="0" vertical="center"/>
    </xf>
    <xf borderId="0" fillId="0" fontId="3" numFmtId="0" xfId="0" applyAlignment="1" applyFont="1">
      <alignment horizontal="center" readingOrder="0" vertical="center"/>
    </xf>
    <xf borderId="0" fillId="0" fontId="6" numFmtId="0" xfId="0" applyAlignment="1" applyFont="1">
      <alignment horizontal="center" vertical="center"/>
    </xf>
    <xf borderId="0" fillId="0" fontId="6" numFmtId="0" xfId="0" applyAlignment="1" applyFont="1">
      <alignment shrinkToFit="0" vertical="bottom" wrapText="0"/>
    </xf>
    <xf borderId="0" fillId="0" fontId="6" numFmtId="0" xfId="0" applyFont="1"/>
    <xf borderId="0" fillId="0" fontId="6" numFmtId="0" xfId="0" applyAlignment="1" applyFont="1">
      <alignment readingOrder="0"/>
    </xf>
    <xf borderId="0" fillId="0" fontId="6" numFmtId="0" xfId="0" applyAlignment="1" applyFont="1">
      <alignment readingOrder="0" shrinkToFit="0" vertical="bottom" wrapText="0"/>
    </xf>
    <xf borderId="0" fillId="0" fontId="6" numFmtId="0" xfId="0" applyAlignment="1" applyFont="1">
      <alignment horizontal="left" readingOrder="0" shrinkToFit="0" textRotation="90" vertical="bottom" wrapText="1"/>
    </xf>
    <xf borderId="0" fillId="2" fontId="6" numFmtId="0" xfId="0" applyAlignment="1" applyFont="1">
      <alignment horizontal="left" readingOrder="0" shrinkToFit="0" textRotation="90" vertical="bottom" wrapText="1"/>
    </xf>
    <xf borderId="0" fillId="0" fontId="6" numFmtId="0" xfId="0" applyAlignment="1" applyFont="1">
      <alignment shrinkToFit="0" textRotation="90" vertical="bottom" wrapText="1"/>
    </xf>
    <xf borderId="0" fillId="0" fontId="6" numFmtId="0" xfId="0" applyAlignment="1" applyFont="1">
      <alignment horizontal="left" shrinkToFit="0" textRotation="90" vertical="bottom" wrapText="1"/>
    </xf>
    <xf borderId="0" fillId="2" fontId="31" numFmtId="0" xfId="0" applyAlignment="1" applyFont="1">
      <alignment readingOrder="0" shrinkToFit="0" textRotation="90" wrapText="1"/>
    </xf>
    <xf borderId="0" fillId="0" fontId="6" numFmtId="0" xfId="0" applyAlignment="1" applyFont="1">
      <alignment horizontal="left" shrinkToFit="0" textRotation="90" vertical="bottom" wrapText="1"/>
    </xf>
    <xf borderId="0" fillId="0" fontId="6" numFmtId="1" xfId="0" applyAlignment="1" applyFont="1" applyNumberFormat="1">
      <alignment horizontal="left" shrinkToFit="0" textRotation="90" vertical="bottom" wrapText="1"/>
    </xf>
    <xf borderId="7" fillId="0" fontId="6" numFmtId="0" xfId="0" applyAlignment="1" applyBorder="1" applyFont="1">
      <alignment horizontal="left" shrinkToFit="0" textRotation="90" vertical="bottom" wrapText="1"/>
    </xf>
    <xf borderId="0" fillId="0" fontId="6" numFmtId="174" xfId="0" applyAlignment="1" applyFont="1" applyNumberFormat="1">
      <alignment horizontal="left" shrinkToFit="0" textRotation="90" vertical="bottom" wrapText="1"/>
    </xf>
    <xf borderId="0" fillId="0" fontId="32" numFmtId="0" xfId="0" applyAlignment="1" applyFont="1">
      <alignment shrinkToFit="0" vertical="bottom" wrapText="1"/>
    </xf>
    <xf borderId="0" fillId="0" fontId="6" numFmtId="0" xfId="0" applyAlignment="1" applyFont="1">
      <alignment readingOrder="0" shrinkToFit="0" textRotation="90" wrapText="1"/>
    </xf>
    <xf borderId="8" fillId="2" fontId="21" numFmtId="0" xfId="0" applyAlignment="1" applyBorder="1" applyFont="1">
      <alignment horizontal="left" readingOrder="0" shrinkToFit="0" textRotation="90" vertical="bottom" wrapText="1"/>
    </xf>
    <xf borderId="9" fillId="2" fontId="21" numFmtId="0" xfId="0" applyAlignment="1" applyBorder="1" applyFont="1">
      <alignment horizontal="left" readingOrder="0" shrinkToFit="0" textRotation="90" vertical="bottom" wrapText="1"/>
    </xf>
    <xf borderId="10" fillId="7" fontId="3" numFmtId="0" xfId="0" applyAlignment="1" applyBorder="1" applyFill="1" applyFont="1">
      <alignment shrinkToFit="0" textRotation="90" vertical="bottom" wrapText="1"/>
    </xf>
    <xf borderId="0" fillId="7" fontId="33" numFmtId="0" xfId="0" applyAlignment="1" applyFont="1">
      <alignment horizontal="left" shrinkToFit="0" textRotation="90" vertical="bottom" wrapText="1"/>
    </xf>
    <xf borderId="0" fillId="0" fontId="6" numFmtId="1" xfId="0" applyAlignment="1" applyFont="1" applyNumberFormat="1">
      <alignment horizontal="left" readingOrder="0" shrinkToFit="0" textRotation="90" vertical="bottom" wrapText="1"/>
    </xf>
    <xf borderId="0" fillId="0" fontId="6" numFmtId="0" xfId="0" applyAlignment="1" applyFont="1">
      <alignment horizontal="left" readingOrder="0" shrinkToFit="0" textRotation="90" vertical="bottom" wrapText="1"/>
    </xf>
    <xf borderId="0" fillId="0" fontId="3" numFmtId="0" xfId="0" applyAlignment="1" applyFont="1">
      <alignment horizontal="left" readingOrder="0" textRotation="90" vertical="bottom"/>
    </xf>
    <xf borderId="0" fillId="0" fontId="3" numFmtId="165" xfId="0" applyAlignment="1" applyFont="1" applyNumberFormat="1">
      <alignment horizontal="left" readingOrder="0" textRotation="90" vertical="bottom"/>
    </xf>
    <xf borderId="7" fillId="4" fontId="3" numFmtId="174" xfId="0" applyAlignment="1" applyBorder="1" applyFont="1" applyNumberFormat="1">
      <alignment horizontal="left" shrinkToFit="0" textRotation="90" vertical="bottom" wrapText="1"/>
    </xf>
    <xf borderId="9" fillId="4" fontId="21" numFmtId="0" xfId="0" applyAlignment="1" applyBorder="1" applyFont="1">
      <alignment horizontal="left" readingOrder="0" shrinkToFit="0" textRotation="90" vertical="bottom" wrapText="1"/>
    </xf>
    <xf borderId="0" fillId="8" fontId="6" numFmtId="0" xfId="0" applyAlignment="1" applyFill="1" applyFont="1">
      <alignment horizontal="left" readingOrder="0" shrinkToFit="0" textRotation="90" vertical="bottom" wrapText="0"/>
    </xf>
    <xf borderId="0" fillId="8" fontId="6" numFmtId="0" xfId="0" applyAlignment="1" applyFont="1">
      <alignment horizontal="left" readingOrder="0" shrinkToFit="0" textRotation="90" vertical="bottom" wrapText="1"/>
    </xf>
    <xf borderId="10" fillId="9" fontId="3" numFmtId="0" xfId="0" applyAlignment="1" applyBorder="1" applyFill="1" applyFont="1">
      <alignment horizontal="left" shrinkToFit="0" textRotation="90" vertical="bottom" wrapText="1"/>
    </xf>
    <xf borderId="0" fillId="9" fontId="3" numFmtId="0" xfId="0" applyAlignment="1" applyFont="1">
      <alignment horizontal="left" readingOrder="0" shrinkToFit="0" textRotation="90" vertical="bottom" wrapText="1"/>
    </xf>
    <xf borderId="0" fillId="0" fontId="6" numFmtId="1" xfId="0" applyFont="1" applyNumberFormat="1"/>
    <xf borderId="0" fillId="0" fontId="6" numFmtId="174" xfId="0" applyFont="1" applyNumberFormat="1"/>
    <xf borderId="0" fillId="0" fontId="6" numFmtId="165" xfId="0" applyFont="1" applyNumberFormat="1"/>
    <xf borderId="0" fillId="0" fontId="6" numFmtId="3" xfId="0" applyFont="1" applyNumberFormat="1"/>
    <xf borderId="0" fillId="0" fontId="6" numFmtId="172" xfId="0" applyFont="1" applyNumberFormat="1"/>
    <xf borderId="0" fillId="0" fontId="6" numFmtId="168" xfId="0" applyFont="1" applyNumberFormat="1"/>
    <xf borderId="9" fillId="10" fontId="21" numFmtId="0" xfId="0" applyAlignment="1" applyBorder="1" applyFill="1" applyFont="1">
      <alignment horizontal="left" readingOrder="0" shrinkToFit="0" textRotation="90" vertical="bottom" wrapText="1"/>
    </xf>
    <xf borderId="0" fillId="10" fontId="33" numFmtId="0" xfId="0" applyAlignment="1" applyFont="1">
      <alignment horizontal="left" shrinkToFit="0" textRotation="90" vertical="bottom" wrapText="1"/>
    </xf>
    <xf borderId="0" fillId="10" fontId="6" numFmtId="0" xfId="0" applyAlignment="1" applyFont="1">
      <alignment horizontal="left" shrinkToFit="0" textRotation="90" vertical="bottom" wrapText="1"/>
    </xf>
    <xf borderId="0" fillId="0" fontId="6" numFmtId="175" xfId="0" applyAlignment="1" applyFont="1" applyNumberFormat="1">
      <alignment readingOrder="0"/>
    </xf>
    <xf borderId="0" fillId="0" fontId="6" numFmtId="0" xfId="0" applyAlignment="1" applyFont="1">
      <alignment horizontal="right" vertical="bottom"/>
    </xf>
    <xf borderId="0" fillId="0" fontId="6" numFmtId="0" xfId="0" applyAlignment="1" applyFont="1">
      <alignment horizontal="right" vertical="bottom"/>
    </xf>
    <xf borderId="0" fillId="0" fontId="34" numFmtId="0" xfId="0" applyAlignment="1" applyFont="1">
      <alignment horizontal="right" vertical="bottom"/>
    </xf>
    <xf borderId="0" fillId="0" fontId="6" numFmtId="0" xfId="0" applyAlignment="1" applyFont="1">
      <alignment readingOrder="0"/>
    </xf>
    <xf borderId="0" fillId="0" fontId="6" numFmtId="174" xfId="0" applyAlignment="1" applyFont="1" applyNumberFormat="1">
      <alignment readingOrder="0"/>
    </xf>
    <xf borderId="0" fillId="0" fontId="6" numFmtId="165" xfId="0" applyAlignment="1" applyFont="1" applyNumberFormat="1">
      <alignment readingOrder="0"/>
    </xf>
    <xf borderId="0" fillId="0" fontId="35" numFmtId="0" xfId="0" applyAlignment="1" applyFont="1">
      <alignment horizontal="right" vertical="bottom"/>
    </xf>
    <xf borderId="0" fillId="0" fontId="6" numFmtId="3" xfId="0" applyAlignment="1" applyFont="1" applyNumberFormat="1">
      <alignment readingOrder="0"/>
    </xf>
    <xf borderId="0" fillId="0" fontId="6" numFmtId="1" xfId="0" applyAlignment="1" applyFont="1" applyNumberFormat="1">
      <alignment readingOrder="0"/>
    </xf>
    <xf borderId="0" fillId="0" fontId="16" numFmtId="175" xfId="0" applyAlignment="1" applyFont="1" applyNumberFormat="1">
      <alignment readingOrder="0"/>
    </xf>
    <xf borderId="0" fillId="0" fontId="16" numFmtId="0" xfId="0" applyAlignment="1" applyFont="1">
      <alignment readingOrder="0"/>
    </xf>
    <xf borderId="0" fillId="0" fontId="16" numFmtId="1" xfId="0" applyAlignment="1" applyFont="1" applyNumberFormat="1">
      <alignment readingOrder="0"/>
    </xf>
    <xf borderId="0" fillId="0" fontId="16" numFmtId="174" xfId="0" applyAlignment="1" applyFont="1" applyNumberFormat="1">
      <alignment readingOrder="0"/>
    </xf>
    <xf borderId="0" fillId="0" fontId="16" numFmtId="165" xfId="0" applyAlignment="1" applyFont="1" applyNumberFormat="1">
      <alignment readingOrder="0"/>
    </xf>
    <xf borderId="0" fillId="0" fontId="16" numFmtId="3" xfId="0" applyAlignment="1" applyFont="1" applyNumberFormat="1">
      <alignment readingOrder="0"/>
    </xf>
  </cellXfs>
  <cellStyles count="1">
    <cellStyle xfId="0" name="Normal" builtinId="0"/>
  </cellStyles>
  <dxfs count="14">
    <dxf>
      <font>
        <color rgb="FF85200C"/>
      </font>
      <fill>
        <patternFill patternType="solid">
          <fgColor rgb="FFF4CCCC"/>
          <bgColor rgb="FFF4CCCC"/>
        </patternFill>
      </fill>
      <border/>
    </dxf>
    <dxf>
      <font>
        <b/>
      </font>
      <fill>
        <patternFill patternType="solid">
          <fgColor rgb="FFEA9999"/>
          <bgColor rgb="FFEA9999"/>
        </patternFill>
      </fill>
      <border/>
    </dxf>
    <dxf>
      <font/>
      <fill>
        <patternFill patternType="solid">
          <fgColor rgb="FFFCE8B2"/>
          <bgColor rgb="FFFCE8B2"/>
        </patternFill>
      </fill>
      <border/>
    </dxf>
    <dxf>
      <font>
        <b/>
      </font>
      <fill>
        <patternFill patternType="solid">
          <fgColor rgb="FFE06666"/>
          <bgColor rgb="FFE06666"/>
        </patternFill>
      </fill>
      <border/>
    </dxf>
    <dxf>
      <font>
        <b/>
      </font>
      <fill>
        <patternFill patternType="solid">
          <fgColor rgb="FFF4C7C3"/>
          <bgColor rgb="FFF4C7C3"/>
        </patternFill>
      </fill>
      <border/>
    </dxf>
    <dxf>
      <font>
        <b/>
        <color rgb="FF000000"/>
      </font>
      <fill>
        <patternFill patternType="solid">
          <fgColor rgb="FFF4CCCC"/>
          <bgColor rgb="FFF4CCCC"/>
        </patternFill>
      </fill>
      <border/>
    </dxf>
    <dxf>
      <font/>
      <fill>
        <patternFill patternType="solid">
          <fgColor rgb="FFF4C7C3"/>
          <bgColor rgb="FFF4C7C3"/>
        </patternFill>
      </fill>
      <border/>
    </dxf>
    <dxf>
      <font/>
      <fill>
        <patternFill patternType="solid">
          <fgColor rgb="FFFFF2CC"/>
          <bgColor rgb="FFFFF2CC"/>
        </patternFill>
      </fill>
      <border/>
    </dxf>
    <dxf>
      <font/>
      <fill>
        <patternFill patternType="solid">
          <fgColor rgb="FFF4CCCC"/>
          <bgColor rgb="FFF4CCCC"/>
        </patternFill>
      </fill>
      <border/>
    </dxf>
    <dxf>
      <font>
        <b/>
      </font>
      <fill>
        <patternFill patternType="solid">
          <fgColor rgb="FFCC0000"/>
          <bgColor rgb="FFCC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Ages-style">
      <tableStyleElement dxfId="11" type="headerRow"/>
      <tableStyleElement dxfId="12" type="firstRowStripe"/>
      <tableStyleElement dxfId="1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A1000" displayName="Table_1" id="1">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Ag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ndRc7MXEBje0Icuy800zHORg_WvvYIsfbke7oz3i08A/edit?ts=5ef0ea99" TargetMode="External"/><Relationship Id="rId2" Type="http://schemas.openxmlformats.org/officeDocument/2006/relationships/hyperlink" Target="https://docs.google.com/spreadsheets/d/1n3MsQQEDV-HmTpKiYalisVuv2wRg5tiGC5CTl_wWqio/edit"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6.14"/>
  </cols>
  <sheetData>
    <row r="1">
      <c r="A1" s="1" t="s">
        <v>0</v>
      </c>
    </row>
    <row r="2">
      <c r="A2" s="2" t="s">
        <v>1</v>
      </c>
    </row>
    <row r="4">
      <c r="A4" s="3"/>
    </row>
    <row r="5">
      <c r="A5" s="4" t="s">
        <v>2</v>
      </c>
    </row>
    <row r="6">
      <c r="A6" s="5" t="s">
        <v>3</v>
      </c>
    </row>
    <row r="7">
      <c r="A7" s="3"/>
    </row>
    <row r="8">
      <c r="A8" s="3"/>
    </row>
    <row r="9">
      <c r="A9" s="6" t="s">
        <v>4</v>
      </c>
      <c r="B9" s="7"/>
      <c r="C9" s="7"/>
      <c r="D9" s="7"/>
      <c r="E9" s="7"/>
      <c r="F9" s="7"/>
      <c r="G9" s="7"/>
      <c r="H9" s="7"/>
      <c r="I9" s="7"/>
      <c r="J9" s="7"/>
      <c r="K9" s="7"/>
      <c r="L9" s="7"/>
      <c r="M9" s="7"/>
      <c r="N9" s="7"/>
      <c r="O9" s="7"/>
      <c r="P9" s="7"/>
      <c r="Q9" s="7"/>
      <c r="R9" s="7"/>
      <c r="S9" s="7"/>
      <c r="T9" s="7"/>
      <c r="U9" s="7"/>
      <c r="V9" s="7"/>
      <c r="W9" s="7"/>
      <c r="X9" s="7"/>
      <c r="Y9" s="7"/>
      <c r="Z9" s="7"/>
    </row>
    <row r="10">
      <c r="A10" s="7" t="s">
        <v>5</v>
      </c>
      <c r="B10" s="7"/>
      <c r="C10" s="7"/>
      <c r="D10" s="7"/>
      <c r="E10" s="7"/>
      <c r="F10" s="7"/>
      <c r="G10" s="7"/>
      <c r="H10" s="7"/>
      <c r="I10" s="7"/>
      <c r="J10" s="7"/>
      <c r="K10" s="7"/>
      <c r="L10" s="7"/>
      <c r="M10" s="7"/>
      <c r="N10" s="7"/>
      <c r="O10" s="7"/>
      <c r="P10" s="7"/>
      <c r="Q10" s="7"/>
      <c r="R10" s="7"/>
      <c r="S10" s="7"/>
      <c r="T10" s="7"/>
      <c r="U10" s="7"/>
      <c r="V10" s="7"/>
      <c r="W10" s="7"/>
      <c r="X10" s="7"/>
      <c r="Y10" s="7"/>
      <c r="Z10" s="7"/>
    </row>
    <row r="11">
      <c r="A11" s="7" t="s">
        <v>6</v>
      </c>
      <c r="B11" s="7"/>
      <c r="C11" s="7"/>
      <c r="D11" s="7"/>
      <c r="E11" s="7"/>
      <c r="F11" s="7"/>
      <c r="G11" s="7"/>
      <c r="H11" s="7"/>
      <c r="I11" s="7"/>
      <c r="J11" s="7"/>
      <c r="K11" s="7"/>
      <c r="L11" s="7"/>
      <c r="M11" s="7"/>
      <c r="N11" s="7"/>
      <c r="O11" s="7"/>
      <c r="P11" s="7"/>
      <c r="Q11" s="7"/>
      <c r="R11" s="7"/>
      <c r="S11" s="7"/>
      <c r="T11" s="7"/>
      <c r="U11" s="7"/>
      <c r="V11" s="7"/>
      <c r="W11" s="7"/>
      <c r="X11" s="7"/>
      <c r="Y11" s="7"/>
      <c r="Z11" s="7"/>
    </row>
    <row r="12">
      <c r="A12" s="7" t="s">
        <v>7</v>
      </c>
      <c r="B12" s="7"/>
      <c r="C12" s="7"/>
      <c r="D12" s="7"/>
      <c r="E12" s="7"/>
      <c r="F12" s="7"/>
      <c r="G12" s="7"/>
      <c r="H12" s="7"/>
      <c r="I12" s="7"/>
      <c r="J12" s="7"/>
      <c r="K12" s="7"/>
      <c r="L12" s="7"/>
      <c r="M12" s="7"/>
      <c r="N12" s="7"/>
      <c r="O12" s="7"/>
      <c r="P12" s="7"/>
      <c r="Q12" s="7"/>
      <c r="R12" s="7"/>
      <c r="S12" s="7"/>
      <c r="T12" s="7"/>
      <c r="U12" s="7"/>
      <c r="V12" s="7"/>
      <c r="W12" s="7"/>
      <c r="X12" s="7"/>
      <c r="Y12" s="7"/>
      <c r="Z12" s="7"/>
    </row>
    <row r="13">
      <c r="A13" s="7" t="s">
        <v>8</v>
      </c>
      <c r="B13" s="7"/>
      <c r="C13" s="7"/>
      <c r="D13" s="7"/>
      <c r="E13" s="7"/>
      <c r="F13" s="7"/>
      <c r="G13" s="7"/>
      <c r="H13" s="7"/>
      <c r="I13" s="7"/>
      <c r="J13" s="7"/>
      <c r="K13" s="7"/>
      <c r="L13" s="7"/>
      <c r="M13" s="7"/>
      <c r="N13" s="7"/>
      <c r="O13" s="7"/>
      <c r="P13" s="7"/>
      <c r="Q13" s="7"/>
      <c r="R13" s="7"/>
      <c r="S13" s="7"/>
      <c r="T13" s="7"/>
      <c r="U13" s="7"/>
      <c r="V13" s="7"/>
      <c r="W13" s="7"/>
      <c r="X13" s="7"/>
      <c r="Y13" s="7"/>
      <c r="Z13" s="7"/>
    </row>
    <row r="14">
      <c r="A14" s="8" t="s">
        <v>9</v>
      </c>
    </row>
    <row r="27">
      <c r="B27" s="9"/>
    </row>
  </sheetData>
  <hyperlinks>
    <hyperlink r:id="rId1" location="heading=h.auqx04tow43l" ref="A2"/>
    <hyperlink r:id="rId2" location="gid=403965226" ref="A6"/>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75"/>
  <cols>
    <col customWidth="1" hidden="1" min="1" max="1" width="7.14"/>
    <col customWidth="1" hidden="1" min="2" max="2" width="9.86"/>
    <col customWidth="1" min="3" max="3" width="44.43"/>
    <col customWidth="1" min="4" max="4" width="49.57"/>
    <col customWidth="1" min="5" max="5" width="10.86"/>
    <col customWidth="1" hidden="1" min="6" max="6" width="3.14"/>
    <col customWidth="1" min="7" max="7" width="6.0"/>
    <col customWidth="1" min="8" max="8" width="6.71"/>
    <col customWidth="1" min="9" max="9" width="7.43"/>
    <col customWidth="1" min="10" max="10" width="6.0"/>
    <col customWidth="1" min="11" max="11" width="6.14"/>
    <col customWidth="1" min="12" max="12" width="6.43"/>
    <col customWidth="1" min="13" max="13" width="6.57"/>
    <col customWidth="1" min="14" max="14" width="5.57"/>
    <col customWidth="1" min="15" max="15" width="3.71"/>
    <col customWidth="1" min="16" max="16" width="4.14"/>
    <col customWidth="1" min="17" max="17" width="5.14"/>
    <col customWidth="1" min="18" max="18" width="5.29"/>
    <col customWidth="1" min="19" max="19" width="7.29"/>
    <col customWidth="1" min="20" max="20" width="10.0"/>
    <col customWidth="1" min="21" max="21" width="10.57"/>
    <col customWidth="1" min="22" max="22" width="9.43"/>
    <col customWidth="1" min="23" max="23" width="9.57"/>
    <col customWidth="1" hidden="1" min="24" max="24" width="5.86"/>
    <col customWidth="1" hidden="1" min="25" max="25" width="9.43"/>
    <col customWidth="1" min="26" max="26" width="11.86"/>
    <col customWidth="1" min="27" max="27" width="9.14"/>
    <col customWidth="1" hidden="1" min="28" max="28" width="8.43"/>
    <col customWidth="1" min="29" max="29" width="8.29"/>
    <col customWidth="1" min="30" max="30" width="10.86"/>
    <col customWidth="1" hidden="1" min="31" max="32" width="12.0"/>
    <col customWidth="1" min="33" max="33" width="12.71"/>
    <col customWidth="1" min="34" max="43" width="7.29"/>
    <col customWidth="1" min="44" max="44" width="4.29"/>
    <col customWidth="1" min="45" max="45" width="10.71"/>
  </cols>
  <sheetData>
    <row r="1" ht="8.25" customHeight="1">
      <c r="A1" s="10"/>
      <c r="B1" s="10"/>
      <c r="C1" s="11"/>
      <c r="D1" s="12"/>
      <c r="E1" s="13"/>
      <c r="F1" s="14"/>
      <c r="G1" s="15"/>
      <c r="H1" s="16"/>
      <c r="I1" s="16"/>
      <c r="J1" s="16"/>
      <c r="K1" s="17"/>
      <c r="L1" s="18"/>
      <c r="M1" s="19"/>
      <c r="N1" s="19"/>
      <c r="O1" s="17"/>
      <c r="P1" s="18"/>
      <c r="Q1" s="19"/>
      <c r="R1" s="19"/>
      <c r="S1" s="14"/>
      <c r="T1" s="14"/>
      <c r="U1" s="14"/>
      <c r="V1" s="20"/>
      <c r="W1" s="20"/>
      <c r="X1" s="21" t="s">
        <v>10</v>
      </c>
      <c r="Y1" s="22"/>
      <c r="Z1" s="23"/>
      <c r="AA1" s="23"/>
      <c r="AB1" s="23"/>
      <c r="AC1" s="23"/>
      <c r="AD1" s="23"/>
      <c r="AE1" s="24"/>
      <c r="AF1" s="24"/>
      <c r="AG1" s="25"/>
      <c r="AH1" s="26">
        <v>2.0</v>
      </c>
      <c r="AI1" s="27">
        <f t="shared" ref="AI1:AK1" si="1">AH1+1</f>
        <v>3</v>
      </c>
      <c r="AJ1" s="27">
        <f t="shared" si="1"/>
        <v>4</v>
      </c>
      <c r="AK1" s="27">
        <f t="shared" si="1"/>
        <v>5</v>
      </c>
      <c r="AL1" s="27"/>
      <c r="AM1" s="27"/>
      <c r="AN1" s="27"/>
      <c r="AO1" s="27"/>
      <c r="AP1" s="27">
        <f t="shared" ref="AP1:AP2" si="3">AK1+1</f>
        <v>6</v>
      </c>
      <c r="AQ1" s="27">
        <f t="shared" ref="AQ1:AQ2" si="4">AP1+1</f>
        <v>7</v>
      </c>
      <c r="AR1" s="28" t="s">
        <v>11</v>
      </c>
      <c r="AS1" s="23"/>
    </row>
    <row r="2" ht="25.5" customHeight="1">
      <c r="A2" s="29" t="s">
        <v>12</v>
      </c>
      <c r="B2" s="29" t="s">
        <v>13</v>
      </c>
      <c r="C2" s="30"/>
      <c r="D2" s="31" t="s">
        <v>14</v>
      </c>
      <c r="F2" s="32"/>
      <c r="G2" s="33" t="s">
        <v>15</v>
      </c>
      <c r="H2" s="32"/>
      <c r="I2" s="34"/>
      <c r="J2" s="34"/>
      <c r="K2" s="35" t="s">
        <v>16</v>
      </c>
      <c r="L2" s="36"/>
      <c r="M2" s="37" t="s">
        <v>17</v>
      </c>
      <c r="O2" s="35" t="s">
        <v>18</v>
      </c>
      <c r="P2" s="36"/>
      <c r="Q2" s="34"/>
      <c r="R2" s="34"/>
      <c r="S2" s="38" t="s">
        <v>19</v>
      </c>
      <c r="U2" s="39" t="s">
        <v>20</v>
      </c>
      <c r="Y2" s="40" t="s">
        <v>21</v>
      </c>
      <c r="Z2" s="41" t="s">
        <v>22</v>
      </c>
      <c r="AA2" s="39" t="s">
        <v>23</v>
      </c>
      <c r="AE2" s="42"/>
      <c r="AF2" s="42"/>
      <c r="AG2" s="43" t="s">
        <v>24</v>
      </c>
      <c r="AH2" s="44">
        <v>8.0</v>
      </c>
      <c r="AI2" s="45">
        <f t="shared" ref="AI2:AK2" si="2">AH2+1</f>
        <v>9</v>
      </c>
      <c r="AJ2" s="45">
        <f t="shared" si="2"/>
        <v>10</v>
      </c>
      <c r="AK2" s="45">
        <f t="shared" si="2"/>
        <v>11</v>
      </c>
      <c r="AL2" s="45"/>
      <c r="AM2" s="45"/>
      <c r="AN2" s="45"/>
      <c r="AO2" s="45"/>
      <c r="AP2" s="45">
        <f t="shared" si="3"/>
        <v>12</v>
      </c>
      <c r="AQ2" s="45">
        <f t="shared" si="4"/>
        <v>13</v>
      </c>
      <c r="AS2" s="39"/>
    </row>
    <row r="3" ht="54.75" customHeight="1">
      <c r="C3" s="46" t="s">
        <v>25</v>
      </c>
      <c r="D3" s="47" t="s">
        <v>26</v>
      </c>
      <c r="E3" s="48" t="s">
        <v>27</v>
      </c>
      <c r="F3" s="49" t="s">
        <v>28</v>
      </c>
      <c r="G3" s="50" t="s">
        <v>12</v>
      </c>
      <c r="H3" s="51" t="s">
        <v>29</v>
      </c>
      <c r="I3" s="51" t="s">
        <v>30</v>
      </c>
      <c r="J3" s="51" t="s">
        <v>31</v>
      </c>
      <c r="K3" s="52" t="s">
        <v>32</v>
      </c>
      <c r="L3" s="53" t="s">
        <v>33</v>
      </c>
      <c r="M3" s="54" t="s">
        <v>32</v>
      </c>
      <c r="N3" s="54" t="s">
        <v>33</v>
      </c>
      <c r="O3" s="52" t="s">
        <v>32</v>
      </c>
      <c r="P3" s="53" t="s">
        <v>33</v>
      </c>
      <c r="Q3" s="54" t="s">
        <v>34</v>
      </c>
      <c r="R3" s="54" t="s">
        <v>35</v>
      </c>
      <c r="S3" s="55" t="s">
        <v>36</v>
      </c>
      <c r="T3" s="55" t="s">
        <v>37</v>
      </c>
      <c r="U3" s="48" t="s">
        <v>38</v>
      </c>
      <c r="V3" s="56" t="s">
        <v>39</v>
      </c>
      <c r="W3" s="56" t="s">
        <v>40</v>
      </c>
      <c r="Z3" s="23" t="s">
        <v>41</v>
      </c>
      <c r="AA3" s="23" t="s">
        <v>42</v>
      </c>
      <c r="AB3" s="23"/>
      <c r="AC3" s="23" t="s">
        <v>43</v>
      </c>
      <c r="AD3" s="23" t="s">
        <v>44</v>
      </c>
      <c r="AE3" s="57"/>
      <c r="AF3" s="57"/>
      <c r="AG3" s="25" t="s">
        <v>45</v>
      </c>
      <c r="AH3" s="58" t="s">
        <v>46</v>
      </c>
      <c r="AS3" s="23" t="s">
        <v>47</v>
      </c>
    </row>
    <row r="4" ht="12.75" customHeight="1">
      <c r="A4" s="10"/>
      <c r="B4" s="10"/>
      <c r="C4" s="59" t="str">
        <f t="array" ref="C4">States!I2:I58</f>
        <v>#REF!</v>
      </c>
      <c r="D4" s="60" t="s">
        <v>48</v>
      </c>
      <c r="E4" s="48"/>
      <c r="F4" s="61"/>
      <c r="K4" s="62"/>
      <c r="L4" s="36"/>
      <c r="O4" s="62"/>
      <c r="P4" s="36"/>
      <c r="U4" s="63" t="str">
        <f>"CURRENT TIME: "&amp;TEXT(now(),"M/DD H:mm")</f>
        <v>CURRENT TIME: 12/10 12:17</v>
      </c>
      <c r="AB4" s="23"/>
      <c r="AE4" s="24" t="s">
        <v>49</v>
      </c>
      <c r="AF4" s="24" t="s">
        <v>50</v>
      </c>
      <c r="AH4" s="64" t="s">
        <v>51</v>
      </c>
      <c r="AI4" s="64" t="s">
        <v>52</v>
      </c>
      <c r="AJ4" s="64" t="s">
        <v>53</v>
      </c>
      <c r="AK4" s="64" t="s">
        <v>54</v>
      </c>
      <c r="AL4" s="64"/>
      <c r="AM4" s="64"/>
      <c r="AN4" s="64"/>
      <c r="AO4" s="64"/>
      <c r="AP4" s="64" t="s">
        <v>55</v>
      </c>
      <c r="AQ4" s="65" t="s">
        <v>36</v>
      </c>
    </row>
    <row r="5">
      <c r="A5" s="66" t="str">
        <f t="array" ref="A5:B5">{States!A3:A58,States!C3:C58}</f>
        <v>#REF!</v>
      </c>
      <c r="B5" s="67" t="e">
        <v>#REF!</v>
      </c>
      <c r="C5" s="68"/>
      <c r="D5" s="69" t="s">
        <v>56</v>
      </c>
      <c r="E5" s="70">
        <v>43923.5</v>
      </c>
      <c r="F5" s="71">
        <v>4.0</v>
      </c>
      <c r="G5" s="72" t="str">
        <f t="shared" ref="G5:G60" si="7">HYPERLINK(B5,A5)</f>
        <v>#REF!</v>
      </c>
      <c r="H5" s="73">
        <v>147.0</v>
      </c>
      <c r="I5" s="73">
        <f>3366+2164-126</f>
        <v>5404</v>
      </c>
      <c r="J5" s="73"/>
      <c r="K5" s="74"/>
      <c r="L5" s="75">
        <v>13.0</v>
      </c>
      <c r="M5" s="73"/>
      <c r="N5" s="75"/>
      <c r="O5" s="74"/>
      <c r="P5" s="75"/>
      <c r="Q5" s="73"/>
      <c r="R5" s="73">
        <v>3.0</v>
      </c>
      <c r="S5" s="76">
        <f t="shared" ref="S5:S60" si="8">sum(H5:J5)</f>
        <v>5551</v>
      </c>
      <c r="T5" s="77">
        <f t="shared" ref="T5:T16" si="9">if(AND(HOUR(E5)=0,MINUTE(E5)=0),E5,E5+time(F5,0,0))</f>
        <v>43923.66667</v>
      </c>
      <c r="U5" s="78">
        <v>43923.927777777775</v>
      </c>
      <c r="V5" s="79" t="s">
        <v>57</v>
      </c>
      <c r="W5" s="80"/>
      <c r="X5" s="81" t="str">
        <f t="array" ref="X5">AND(OR(H5:J5&lt;&gt;AH5:AJ5,R5:S5&lt;&gt;AP5:AQ5,L5&lt;K5,N5&lt;M5,P5&lt;O5),ISBLANK(W5))</f>
        <v>#REF!</v>
      </c>
      <c r="Y5" s="82" t="str">
        <f t="shared" ref="Y5:Y60" si="10">maxifs(Checks!P:P,Checks!A:A,G5)</f>
        <v>#N/A</v>
      </c>
      <c r="Z5" s="83" t="str">
        <f t="shared" ref="Z5:Z60" si="11">if(SUMPRODUCT('#Reporting'!A$10:A64=G5,ISBLANK('#Reporting'!I$10:I64))&gt;0,"Check Reporting Tab", "")</f>
        <v>#REF!</v>
      </c>
      <c r="AA5" s="84" t="str">
        <f t="shared" ref="AA5:AA60" si="12">IF(AF5="",ifs(AB5="","No Data",AB5=0,"Uncertain",AB5&gt;0,"Review",AB5&lt;0,"Current",AB5="","No Data"),AF5)</f>
        <v>No Data</v>
      </c>
      <c r="AB5" s="85" t="str">
        <f t="shared" ref="AB5:AB60" si="13">if(AD5="","",AD5-max(Y5,U5))</f>
        <v/>
      </c>
      <c r="AC5" s="86" t="str">
        <f t="shared" ref="AC5:AC60" si="14">IF(AD5="","Never",ROUND((NOW()-AD5)*24,0) &amp; " hrs ago")</f>
        <v>Never</v>
      </c>
      <c r="AD5" s="87" t="str">
        <f t="shared" ref="AD5:AD60" si="15">iferror(VLOOKUP(AE5,URLWatchClone!B:K,match("LastUpdate",URLWatchClone!$1:$1)-1,0),"")</f>
        <v/>
      </c>
      <c r="AE5" s="57" t="s">
        <v>58</v>
      </c>
      <c r="AF5" s="57" t="str">
        <f t="shared" ref="AF5:AF60" si="16">iferror(VLOOKUP(AE5,URLWatchClone!B:K,match("Error",URLWatchClone!$1:$1)-1,0),"")</f>
        <v/>
      </c>
      <c r="AG5" s="88">
        <f t="shared" ref="AG5:AG57" si="17">ROUND((NOW()-T5)*24,0)</f>
        <v>6044</v>
      </c>
      <c r="AH5" s="89" t="str">
        <f t="shared" ref="AH5:AK5" si="5">vlookup($A5,'States current old'!$A:$G,AH$1,0)</f>
        <v>#REF!</v>
      </c>
      <c r="AI5" s="89" t="str">
        <f t="shared" si="5"/>
        <v>#REF!</v>
      </c>
      <c r="AJ5" s="89" t="str">
        <f t="shared" si="5"/>
        <v>#REF!</v>
      </c>
      <c r="AK5" s="89" t="str">
        <f t="shared" si="5"/>
        <v>#REF!</v>
      </c>
      <c r="AL5" s="89"/>
      <c r="AM5" s="89"/>
      <c r="AN5" s="89"/>
      <c r="AO5" s="89"/>
      <c r="AP5" s="89" t="str">
        <f t="shared" ref="AP5:AQ5" si="6">vlookup($A5,'States current old'!$A:$G,AP$1,0)</f>
        <v>#REF!</v>
      </c>
      <c r="AQ5" s="89" t="str">
        <f t="shared" si="6"/>
        <v>#REF!</v>
      </c>
      <c r="AR5" s="90">
        <f t="shared" ref="AR5:AR60" si="20">S5-sum(H5:I5)</f>
        <v>0</v>
      </c>
      <c r="AS5" s="91" t="str">
        <f t="shared" ref="AS5:AS60" si="21">if(OR(Z5="Check Reporting Tab",not(AA5="Current"), not(sum(H5:J5)=S5)),True,False)</f>
        <v>#REF!</v>
      </c>
    </row>
    <row r="6">
      <c r="A6" s="66"/>
      <c r="B6" s="67"/>
      <c r="C6" s="68"/>
      <c r="D6" s="69" t="s">
        <v>59</v>
      </c>
      <c r="E6" s="92">
        <v>43921.0</v>
      </c>
      <c r="F6" s="71">
        <v>1.0</v>
      </c>
      <c r="G6" s="72" t="str">
        <f t="shared" si="7"/>
        <v/>
      </c>
      <c r="H6" s="93">
        <v>1270.0</v>
      </c>
      <c r="I6" s="73">
        <f>8619 - 1270</f>
        <v>7349</v>
      </c>
      <c r="J6" s="73"/>
      <c r="K6" s="74"/>
      <c r="L6" s="75"/>
      <c r="M6" s="73"/>
      <c r="N6" s="75"/>
      <c r="O6" s="74"/>
      <c r="P6" s="75"/>
      <c r="Q6" s="73"/>
      <c r="R6" s="73">
        <v>17.0</v>
      </c>
      <c r="S6" s="94">
        <f t="shared" si="8"/>
        <v>8619</v>
      </c>
      <c r="T6" s="77">
        <f t="shared" si="9"/>
        <v>43921</v>
      </c>
      <c r="U6" s="78"/>
      <c r="V6" s="79" t="s">
        <v>57</v>
      </c>
      <c r="W6" s="80"/>
      <c r="X6" s="81" t="str">
        <f t="array" ref="X6">AND(OR(H6:J6&lt;&gt;AH6:AJ6,R6:S6&lt;&gt;AP6:AQ6,L6&lt;K6,N6&lt;M6,P6&lt;O6),ISBLANK(W6))</f>
        <v>#REF!</v>
      </c>
      <c r="Y6" s="82" t="str">
        <f t="shared" si="10"/>
        <v>#N/A</v>
      </c>
      <c r="Z6" s="83" t="str">
        <f t="shared" si="11"/>
        <v>#REF!</v>
      </c>
      <c r="AA6" s="84" t="str">
        <f t="shared" si="12"/>
        <v>No Data</v>
      </c>
      <c r="AB6" s="85" t="str">
        <f t="shared" si="13"/>
        <v/>
      </c>
      <c r="AC6" s="86" t="str">
        <f t="shared" si="14"/>
        <v>Never</v>
      </c>
      <c r="AD6" s="87" t="str">
        <f t="shared" si="15"/>
        <v/>
      </c>
      <c r="AE6" s="57" t="s">
        <v>60</v>
      </c>
      <c r="AF6" s="57" t="str">
        <f t="shared" si="16"/>
        <v/>
      </c>
      <c r="AG6" s="88">
        <f t="shared" si="17"/>
        <v>6108</v>
      </c>
      <c r="AH6" s="89" t="str">
        <f t="shared" ref="AH6:AK6" si="18">vlookup($A6,'States current old'!$A:$G,AH$1,0)</f>
        <v>#REF!</v>
      </c>
      <c r="AI6" s="89" t="str">
        <f t="shared" si="18"/>
        <v>#REF!</v>
      </c>
      <c r="AJ6" s="89" t="str">
        <f t="shared" si="18"/>
        <v>#REF!</v>
      </c>
      <c r="AK6" s="89" t="str">
        <f t="shared" si="18"/>
        <v>#REF!</v>
      </c>
      <c r="AL6" s="89"/>
      <c r="AM6" s="89"/>
      <c r="AN6" s="89"/>
      <c r="AO6" s="89"/>
      <c r="AP6" s="89" t="str">
        <f t="shared" ref="AP6:AQ6" si="19">vlookup($A6,'States current old'!$A:$G,AP$1,0)</f>
        <v>#REF!</v>
      </c>
      <c r="AQ6" s="89" t="str">
        <f t="shared" si="19"/>
        <v>#REF!</v>
      </c>
      <c r="AR6" s="65">
        <f t="shared" si="20"/>
        <v>0</v>
      </c>
      <c r="AS6" s="91" t="str">
        <f t="shared" si="21"/>
        <v>#REF!</v>
      </c>
    </row>
    <row r="7">
      <c r="A7" s="66"/>
      <c r="B7" s="95"/>
      <c r="C7" s="68"/>
      <c r="D7" s="96" t="s">
        <v>61</v>
      </c>
      <c r="E7" s="70">
        <v>43921.58263888889</v>
      </c>
      <c r="F7" s="71">
        <v>1.0</v>
      </c>
      <c r="G7" s="72" t="str">
        <f t="shared" si="7"/>
        <v/>
      </c>
      <c r="H7" s="73">
        <v>523.0</v>
      </c>
      <c r="I7" s="73">
        <v>5959.0</v>
      </c>
      <c r="J7" s="73"/>
      <c r="K7" s="74">
        <v>66.0</v>
      </c>
      <c r="L7" s="97">
        <v>64.0</v>
      </c>
      <c r="M7" s="73"/>
      <c r="N7" s="75"/>
      <c r="O7" s="74">
        <v>23.0</v>
      </c>
      <c r="P7" s="97">
        <v>23.0</v>
      </c>
      <c r="Q7" s="73">
        <v>35.0</v>
      </c>
      <c r="R7" s="73">
        <v>8.0</v>
      </c>
      <c r="S7" s="76">
        <f t="shared" si="8"/>
        <v>6482</v>
      </c>
      <c r="T7" s="77">
        <f t="shared" si="9"/>
        <v>43921.62431</v>
      </c>
      <c r="U7" s="78"/>
      <c r="V7" s="79"/>
      <c r="W7" s="80"/>
      <c r="X7" s="81" t="str">
        <f t="array" ref="X7">AND(OR(H7:J7&lt;&gt;AH7:AJ7,R7:S7&lt;&gt;AP7:AQ7,L7&lt;K7,N7&lt;M7,P7&lt;O7),ISBLANK(W7))</f>
        <v>#REF!</v>
      </c>
      <c r="Y7" s="82" t="str">
        <f t="shared" si="10"/>
        <v>#N/A</v>
      </c>
      <c r="Z7" s="83" t="str">
        <f t="shared" si="11"/>
        <v>#REF!</v>
      </c>
      <c r="AA7" s="84" t="str">
        <f t="shared" si="12"/>
        <v>No Data</v>
      </c>
      <c r="AB7" s="85" t="str">
        <f t="shared" si="13"/>
        <v/>
      </c>
      <c r="AC7" s="86" t="str">
        <f t="shared" si="14"/>
        <v>Never</v>
      </c>
      <c r="AD7" s="87" t="str">
        <f t="shared" si="15"/>
        <v/>
      </c>
      <c r="AE7" s="57" t="s">
        <v>62</v>
      </c>
      <c r="AF7" s="57" t="str">
        <f t="shared" si="16"/>
        <v/>
      </c>
      <c r="AG7" s="88">
        <f t="shared" si="17"/>
        <v>6093</v>
      </c>
      <c r="AH7" s="89" t="str">
        <f t="shared" ref="AH7:AK7" si="22">vlookup($A7,'States current old'!$A:$G,AH$1,0)</f>
        <v>#REF!</v>
      </c>
      <c r="AI7" s="89" t="str">
        <f t="shared" si="22"/>
        <v>#REF!</v>
      </c>
      <c r="AJ7" s="89" t="str">
        <f t="shared" si="22"/>
        <v>#REF!</v>
      </c>
      <c r="AK7" s="89" t="str">
        <f t="shared" si="22"/>
        <v>#REF!</v>
      </c>
      <c r="AL7" s="89"/>
      <c r="AM7" s="89"/>
      <c r="AN7" s="89"/>
      <c r="AO7" s="89"/>
      <c r="AP7" s="89" t="str">
        <f t="shared" ref="AP7:AQ7" si="23">vlookup($A7,'States current old'!$A:$G,AP$1,0)</f>
        <v>#REF!</v>
      </c>
      <c r="AQ7" s="89" t="str">
        <f t="shared" si="23"/>
        <v>#REF!</v>
      </c>
      <c r="AR7" s="90">
        <f t="shared" si="20"/>
        <v>0</v>
      </c>
      <c r="AS7" s="91" t="str">
        <f t="shared" si="21"/>
        <v>#REF!</v>
      </c>
    </row>
    <row r="8">
      <c r="A8" s="66"/>
      <c r="B8" s="95"/>
      <c r="C8" s="98"/>
      <c r="D8" s="69" t="s">
        <v>63</v>
      </c>
      <c r="E8" s="70">
        <v>43920.0</v>
      </c>
      <c r="F8" s="71">
        <v>7.0</v>
      </c>
      <c r="G8" s="99" t="str">
        <f t="shared" si="7"/>
        <v/>
      </c>
      <c r="H8" s="73"/>
      <c r="I8" s="73">
        <v>3.0</v>
      </c>
      <c r="J8" s="73">
        <v>2.0</v>
      </c>
      <c r="K8" s="74"/>
      <c r="L8" s="75"/>
      <c r="M8" s="73"/>
      <c r="N8" s="75"/>
      <c r="O8" s="74"/>
      <c r="P8" s="75"/>
      <c r="Q8" s="73"/>
      <c r="R8" s="73">
        <v>0.0</v>
      </c>
      <c r="S8" s="76">
        <f t="shared" si="8"/>
        <v>5</v>
      </c>
      <c r="T8" s="77">
        <f t="shared" si="9"/>
        <v>43920</v>
      </c>
      <c r="U8" s="78"/>
      <c r="V8" s="79"/>
      <c r="W8" s="80"/>
      <c r="X8" s="81" t="str">
        <f t="array" ref="X8">AND(OR(H8:J8&lt;&gt;AH8:AJ8,R8:S8&lt;&gt;AP8:AQ8,L8&lt;K8,N8&lt;M8,P8&lt;O8),ISBLANK(W8))</f>
        <v>#REF!</v>
      </c>
      <c r="Y8" s="82" t="str">
        <f t="shared" si="10"/>
        <v>#N/A</v>
      </c>
      <c r="Z8" s="83" t="str">
        <f t="shared" si="11"/>
        <v>#REF!</v>
      </c>
      <c r="AA8" s="84" t="str">
        <f t="shared" si="12"/>
        <v>No Data</v>
      </c>
      <c r="AB8" s="100" t="str">
        <f t="shared" si="13"/>
        <v/>
      </c>
      <c r="AC8" s="86" t="str">
        <f t="shared" si="14"/>
        <v>Never</v>
      </c>
      <c r="AD8" s="87" t="str">
        <f t="shared" si="15"/>
        <v/>
      </c>
      <c r="AE8" s="57" t="s">
        <v>64</v>
      </c>
      <c r="AF8" s="57" t="str">
        <f t="shared" si="16"/>
        <v/>
      </c>
      <c r="AG8" s="88">
        <f t="shared" si="17"/>
        <v>6132</v>
      </c>
      <c r="AH8" s="89" t="str">
        <f t="shared" ref="AH8:AK8" si="24">vlookup($A8,'States current old'!$A:$G,AH$1,0)</f>
        <v>#REF!</v>
      </c>
      <c r="AI8" s="89" t="str">
        <f t="shared" si="24"/>
        <v>#REF!</v>
      </c>
      <c r="AJ8" s="89" t="str">
        <f t="shared" si="24"/>
        <v>#REF!</v>
      </c>
      <c r="AK8" s="89" t="str">
        <f t="shared" si="24"/>
        <v>#REF!</v>
      </c>
      <c r="AL8" s="89"/>
      <c r="AM8" s="89"/>
      <c r="AN8" s="89"/>
      <c r="AO8" s="89"/>
      <c r="AP8" s="89" t="str">
        <f t="shared" ref="AP8:AQ8" si="25">vlookup($A8,'States current old'!$A:$G,AP$1,0)</f>
        <v>#REF!</v>
      </c>
      <c r="AQ8" s="89" t="str">
        <f t="shared" si="25"/>
        <v>#REF!</v>
      </c>
      <c r="AR8" s="90">
        <f t="shared" si="20"/>
        <v>2</v>
      </c>
      <c r="AS8" s="91" t="str">
        <f t="shared" si="21"/>
        <v>#REF!</v>
      </c>
    </row>
    <row r="9">
      <c r="A9" s="66"/>
      <c r="B9" s="95"/>
      <c r="C9" s="68"/>
      <c r="D9" s="69" t="s">
        <v>65</v>
      </c>
      <c r="E9" s="70">
        <v>43921.0</v>
      </c>
      <c r="F9" s="71">
        <v>1.0</v>
      </c>
      <c r="G9" s="72" t="str">
        <f t="shared" si="7"/>
        <v/>
      </c>
      <c r="H9" s="73">
        <v>1289.0</v>
      </c>
      <c r="I9" s="73">
        <f>19371-1289</f>
        <v>18082</v>
      </c>
      <c r="J9" s="73"/>
      <c r="K9" s="74"/>
      <c r="L9" s="75">
        <v>78.0</v>
      </c>
      <c r="M9" s="73"/>
      <c r="N9" s="75">
        <v>30.0</v>
      </c>
      <c r="O9" s="74"/>
      <c r="P9" s="75"/>
      <c r="Q9" s="73"/>
      <c r="R9" s="73">
        <v>24.0</v>
      </c>
      <c r="S9" s="76">
        <f t="shared" si="8"/>
        <v>19371</v>
      </c>
      <c r="T9" s="77">
        <f t="shared" si="9"/>
        <v>43921</v>
      </c>
      <c r="U9" s="70"/>
      <c r="V9" s="79"/>
      <c r="W9" s="80"/>
      <c r="X9" s="81" t="str">
        <f t="array" ref="X9">AND(OR(H9:J9&lt;&gt;AH9:AJ9,R9:S9&lt;&gt;AP9:AQ9,L9&lt;K9,N9&lt;M9,P9&lt;O9),ISBLANK(W9))</f>
        <v>#REF!</v>
      </c>
      <c r="Y9" s="82" t="str">
        <f t="shared" si="10"/>
        <v>#N/A</v>
      </c>
      <c r="Z9" s="83" t="str">
        <f t="shared" si="11"/>
        <v>#REF!</v>
      </c>
      <c r="AA9" s="84" t="str">
        <f t="shared" si="12"/>
        <v>No Data</v>
      </c>
      <c r="AB9" s="100" t="str">
        <f t="shared" si="13"/>
        <v/>
      </c>
      <c r="AC9" s="86" t="str">
        <f t="shared" si="14"/>
        <v>Never</v>
      </c>
      <c r="AD9" s="87" t="str">
        <f t="shared" si="15"/>
        <v/>
      </c>
      <c r="AE9" s="57" t="s">
        <v>66</v>
      </c>
      <c r="AF9" s="57" t="str">
        <f t="shared" si="16"/>
        <v/>
      </c>
      <c r="AG9" s="88">
        <f t="shared" si="17"/>
        <v>6108</v>
      </c>
      <c r="AH9" s="89" t="str">
        <f t="shared" ref="AH9:AK9" si="26">vlookup($A9,'States current old'!$A:$G,AH$1,0)</f>
        <v>#REF!</v>
      </c>
      <c r="AI9" s="89" t="str">
        <f t="shared" si="26"/>
        <v>#REF!</v>
      </c>
      <c r="AJ9" s="89" t="str">
        <f t="shared" si="26"/>
        <v>#REF!</v>
      </c>
      <c r="AK9" s="89" t="str">
        <f t="shared" si="26"/>
        <v>#REF!</v>
      </c>
      <c r="AL9" s="89"/>
      <c r="AM9" s="89"/>
      <c r="AN9" s="89"/>
      <c r="AO9" s="89"/>
      <c r="AP9" s="89" t="str">
        <f t="shared" ref="AP9:AQ9" si="27">vlookup($A9,'States current old'!$A:$G,AP$1,0)</f>
        <v>#REF!</v>
      </c>
      <c r="AQ9" s="89" t="str">
        <f t="shared" si="27"/>
        <v>#REF!</v>
      </c>
      <c r="AR9" s="90">
        <f t="shared" si="20"/>
        <v>0</v>
      </c>
      <c r="AS9" s="91" t="str">
        <f t="shared" si="21"/>
        <v>#REF!</v>
      </c>
    </row>
    <row r="10">
      <c r="A10" s="66"/>
      <c r="B10" s="95"/>
      <c r="C10" s="68"/>
      <c r="D10" s="69" t="s">
        <v>67</v>
      </c>
      <c r="E10" s="92">
        <v>43921.541666666664</v>
      </c>
      <c r="F10" s="101">
        <v>3.0</v>
      </c>
      <c r="G10" s="72" t="str">
        <f t="shared" si="7"/>
        <v/>
      </c>
      <c r="H10" s="102">
        <v>7482.0</v>
      </c>
      <c r="I10" s="73">
        <f>28704-6932</f>
        <v>21772</v>
      </c>
      <c r="J10" s="102">
        <v>57400.0</v>
      </c>
      <c r="K10" s="103">
        <v>1617.0</v>
      </c>
      <c r="L10" s="104">
        <v>1617.0</v>
      </c>
      <c r="M10" s="102">
        <v>657.0</v>
      </c>
      <c r="N10" s="105">
        <v>657.0</v>
      </c>
      <c r="O10" s="103"/>
      <c r="P10" s="105"/>
      <c r="Q10" s="102"/>
      <c r="R10" s="102">
        <v>153.0</v>
      </c>
      <c r="S10" s="76">
        <f t="shared" si="8"/>
        <v>86654</v>
      </c>
      <c r="T10" s="77">
        <f t="shared" si="9"/>
        <v>43921.66667</v>
      </c>
      <c r="U10" s="92"/>
      <c r="V10" s="79"/>
      <c r="W10" s="80"/>
      <c r="X10" s="81" t="str">
        <f t="array" ref="X10">AND(OR(H10:J10&lt;&gt;AH10:AJ10,R10:S10&lt;&gt;AP10:AQ10,L10&lt;K10,N10&lt;M10,P10&lt;O10),ISBLANK(W10))</f>
        <v>#REF!</v>
      </c>
      <c r="Y10" s="82" t="str">
        <f t="shared" si="10"/>
        <v>#N/A</v>
      </c>
      <c r="Z10" s="83" t="str">
        <f t="shared" si="11"/>
        <v>#REF!</v>
      </c>
      <c r="AA10" s="84" t="str">
        <f t="shared" si="12"/>
        <v>No Data</v>
      </c>
      <c r="AB10" s="85" t="str">
        <f t="shared" si="13"/>
        <v/>
      </c>
      <c r="AC10" s="86" t="str">
        <f t="shared" si="14"/>
        <v>Never</v>
      </c>
      <c r="AD10" s="87" t="str">
        <f t="shared" si="15"/>
        <v/>
      </c>
      <c r="AE10" s="57" t="s">
        <v>68</v>
      </c>
      <c r="AF10" s="57" t="str">
        <f t="shared" si="16"/>
        <v/>
      </c>
      <c r="AG10" s="88">
        <f t="shared" si="17"/>
        <v>6092</v>
      </c>
      <c r="AH10" s="89" t="str">
        <f t="shared" ref="AH10:AK10" si="28">vlookup($A10,'States current old'!$A:$G,AH$1,0)</f>
        <v>#REF!</v>
      </c>
      <c r="AI10" s="89" t="str">
        <f t="shared" si="28"/>
        <v>#REF!</v>
      </c>
      <c r="AJ10" s="89" t="str">
        <f t="shared" si="28"/>
        <v>#REF!</v>
      </c>
      <c r="AK10" s="89" t="str">
        <f t="shared" si="28"/>
        <v>#REF!</v>
      </c>
      <c r="AL10" s="89"/>
      <c r="AM10" s="89"/>
      <c r="AN10" s="89"/>
      <c r="AO10" s="89"/>
      <c r="AP10" s="89" t="str">
        <f t="shared" ref="AP10:AQ10" si="29">vlookup($A10,'States current old'!$A:$G,AP$1,0)</f>
        <v>#REF!</v>
      </c>
      <c r="AQ10" s="89" t="str">
        <f t="shared" si="29"/>
        <v>#REF!</v>
      </c>
      <c r="AR10" s="90">
        <f t="shared" si="20"/>
        <v>57400</v>
      </c>
      <c r="AS10" s="91" t="str">
        <f t="shared" si="21"/>
        <v>#REF!</v>
      </c>
    </row>
    <row r="11">
      <c r="A11" s="66"/>
      <c r="B11" s="95"/>
      <c r="C11" s="68"/>
      <c r="D11" s="69" t="s">
        <v>69</v>
      </c>
      <c r="E11" s="70">
        <v>43920.666666666664</v>
      </c>
      <c r="F11" s="101">
        <v>2.0</v>
      </c>
      <c r="G11" s="72" t="str">
        <f t="shared" si="7"/>
        <v/>
      </c>
      <c r="H11" s="73">
        <v>2627.0</v>
      </c>
      <c r="I11" s="73">
        <f>15364 - 2627</f>
        <v>12737</v>
      </c>
      <c r="J11" s="73"/>
      <c r="K11" s="74"/>
      <c r="L11" s="75">
        <v>414.0</v>
      </c>
      <c r="M11" s="73"/>
      <c r="N11" s="75"/>
      <c r="O11" s="74"/>
      <c r="P11" s="75"/>
      <c r="Q11" s="73"/>
      <c r="R11" s="73">
        <v>51.0</v>
      </c>
      <c r="S11" s="76">
        <f t="shared" si="8"/>
        <v>15364</v>
      </c>
      <c r="T11" s="77">
        <f t="shared" si="9"/>
        <v>43920.75</v>
      </c>
      <c r="U11" s="70"/>
      <c r="V11" s="79"/>
      <c r="W11" s="79"/>
      <c r="X11" s="81" t="str">
        <f t="array" ref="X11">AND(OR(H11:J11&lt;&gt;AH11:AJ11,R11:S11&lt;&gt;AP11:AQ11,L11&lt;K11,N11&lt;M11,P11&lt;O11),ISBLANK(W11))</f>
        <v>#REF!</v>
      </c>
      <c r="Y11" s="82" t="str">
        <f t="shared" si="10"/>
        <v>#N/A</v>
      </c>
      <c r="Z11" s="83" t="str">
        <f t="shared" si="11"/>
        <v>#REF!</v>
      </c>
      <c r="AA11" s="84" t="str">
        <f t="shared" si="12"/>
        <v>No Data</v>
      </c>
      <c r="AB11" s="85" t="str">
        <f t="shared" si="13"/>
        <v/>
      </c>
      <c r="AC11" s="86" t="str">
        <f t="shared" si="14"/>
        <v>Never</v>
      </c>
      <c r="AD11" s="87" t="str">
        <f t="shared" si="15"/>
        <v/>
      </c>
      <c r="AE11" s="57" t="s">
        <v>70</v>
      </c>
      <c r="AF11" s="57" t="str">
        <f t="shared" si="16"/>
        <v/>
      </c>
      <c r="AG11" s="88">
        <f t="shared" si="17"/>
        <v>6114</v>
      </c>
      <c r="AH11" s="89" t="str">
        <f t="shared" ref="AH11:AK11" si="30">vlookup($A11,'States current old'!$A:$G,AH$1,0)</f>
        <v>#REF!</v>
      </c>
      <c r="AI11" s="89" t="str">
        <f t="shared" si="30"/>
        <v>#REF!</v>
      </c>
      <c r="AJ11" s="89" t="str">
        <f t="shared" si="30"/>
        <v>#REF!</v>
      </c>
      <c r="AK11" s="89" t="str">
        <f t="shared" si="30"/>
        <v>#REF!</v>
      </c>
      <c r="AL11" s="89"/>
      <c r="AM11" s="89"/>
      <c r="AN11" s="89"/>
      <c r="AO11" s="89"/>
      <c r="AP11" s="89" t="str">
        <f t="shared" ref="AP11:AQ11" si="31">vlookup($A11,'States current old'!$A:$G,AP$1,0)</f>
        <v>#REF!</v>
      </c>
      <c r="AQ11" s="89" t="str">
        <f t="shared" si="31"/>
        <v>#REF!</v>
      </c>
      <c r="AR11" s="90">
        <f t="shared" si="20"/>
        <v>0</v>
      </c>
      <c r="AS11" s="91" t="str">
        <f t="shared" si="21"/>
        <v>#REF!</v>
      </c>
    </row>
    <row r="12">
      <c r="A12" s="66"/>
      <c r="B12" s="95"/>
      <c r="C12" s="68"/>
      <c r="D12" s="69" t="s">
        <v>71</v>
      </c>
      <c r="E12" s="70">
        <v>43921.5625</v>
      </c>
      <c r="F12" s="71">
        <v>0.0</v>
      </c>
      <c r="G12" s="72" t="str">
        <f t="shared" si="7"/>
        <v/>
      </c>
      <c r="H12" s="73">
        <v>3128.0</v>
      </c>
      <c r="I12" s="73">
        <f>15600-2571</f>
        <v>13029</v>
      </c>
      <c r="J12" s="73"/>
      <c r="K12" s="74">
        <v>608.0</v>
      </c>
      <c r="L12" s="75">
        <v>608.0</v>
      </c>
      <c r="M12" s="73"/>
      <c r="N12" s="75"/>
      <c r="O12" s="74"/>
      <c r="P12" s="75"/>
      <c r="Q12" s="73"/>
      <c r="R12" s="73">
        <v>69.0</v>
      </c>
      <c r="S12" s="76">
        <f t="shared" si="8"/>
        <v>16157</v>
      </c>
      <c r="T12" s="77">
        <f t="shared" si="9"/>
        <v>43921.5625</v>
      </c>
      <c r="U12" s="70"/>
      <c r="V12" s="79"/>
      <c r="W12" s="79"/>
      <c r="X12" s="81" t="str">
        <f t="array" ref="X12">AND(OR(H12:J12&lt;&gt;AH12:AJ12,R12:S12&lt;&gt;AP12:AQ12,L12&lt;K12,N12&lt;M12,P12&lt;O12),ISBLANK(W12))</f>
        <v>#REF!</v>
      </c>
      <c r="Y12" s="82" t="str">
        <f t="shared" si="10"/>
        <v>#N/A</v>
      </c>
      <c r="Z12" s="83" t="str">
        <f t="shared" si="11"/>
        <v>#REF!</v>
      </c>
      <c r="AA12" s="84" t="str">
        <f t="shared" si="12"/>
        <v>No Data</v>
      </c>
      <c r="AB12" s="85" t="str">
        <f t="shared" si="13"/>
        <v/>
      </c>
      <c r="AC12" s="86" t="str">
        <f t="shared" si="14"/>
        <v>Never</v>
      </c>
      <c r="AD12" s="87" t="str">
        <f t="shared" si="15"/>
        <v/>
      </c>
      <c r="AE12" s="57" t="s">
        <v>72</v>
      </c>
      <c r="AF12" s="57" t="str">
        <f t="shared" si="16"/>
        <v/>
      </c>
      <c r="AG12" s="88">
        <f t="shared" si="17"/>
        <v>6095</v>
      </c>
      <c r="AH12" s="89" t="str">
        <f t="shared" ref="AH12:AK12" si="32">vlookup($A12,'States current old'!$A:$G,AH$1,0)</f>
        <v>#REF!</v>
      </c>
      <c r="AI12" s="89" t="str">
        <f t="shared" si="32"/>
        <v>#REF!</v>
      </c>
      <c r="AJ12" s="89" t="str">
        <f t="shared" si="32"/>
        <v>#REF!</v>
      </c>
      <c r="AK12" s="89" t="str">
        <f t="shared" si="32"/>
        <v>#REF!</v>
      </c>
      <c r="AL12" s="89"/>
      <c r="AM12" s="89"/>
      <c r="AN12" s="89"/>
      <c r="AO12" s="89"/>
      <c r="AP12" s="89" t="str">
        <f t="shared" ref="AP12:AQ12" si="33">vlookup($A12,'States current old'!$A:$G,AP$1,0)</f>
        <v>#REF!</v>
      </c>
      <c r="AQ12" s="89" t="str">
        <f t="shared" si="33"/>
        <v>#REF!</v>
      </c>
      <c r="AR12" s="90">
        <f t="shared" si="20"/>
        <v>0</v>
      </c>
      <c r="AS12" s="91" t="str">
        <f t="shared" si="21"/>
        <v>#REF!</v>
      </c>
    </row>
    <row r="13">
      <c r="A13" s="66"/>
      <c r="B13" s="95"/>
      <c r="C13" s="68"/>
      <c r="D13" s="69" t="s">
        <v>73</v>
      </c>
      <c r="E13" s="70">
        <v>43920.0</v>
      </c>
      <c r="F13" s="71">
        <v>0.0</v>
      </c>
      <c r="G13" s="72" t="str">
        <f t="shared" si="7"/>
        <v/>
      </c>
      <c r="H13" s="73">
        <f>419+76</f>
        <v>495</v>
      </c>
      <c r="I13" s="73">
        <f>3058+204</f>
        <v>3262</v>
      </c>
      <c r="J13" s="73">
        <v>2.0</v>
      </c>
      <c r="K13" s="74"/>
      <c r="L13" s="75"/>
      <c r="M13" s="73"/>
      <c r="N13" s="75"/>
      <c r="O13" s="74"/>
      <c r="P13" s="75"/>
      <c r="Q13" s="73">
        <v>121.0</v>
      </c>
      <c r="R13" s="73">
        <v>9.0</v>
      </c>
      <c r="S13" s="76">
        <f t="shared" si="8"/>
        <v>3759</v>
      </c>
      <c r="T13" s="77">
        <f t="shared" si="9"/>
        <v>43920</v>
      </c>
      <c r="U13" s="70"/>
      <c r="V13" s="79"/>
      <c r="W13" s="80"/>
      <c r="X13" s="81" t="str">
        <f t="array" ref="X13">AND(OR(H13:J13&lt;&gt;AH13:AJ13,R13:S13&lt;&gt;AP13:AQ13,L13&lt;K13,N13&lt;M13,P13&lt;O13),ISBLANK(W13))</f>
        <v>#REF!</v>
      </c>
      <c r="Y13" s="82" t="str">
        <f t="shared" si="10"/>
        <v>#N/A</v>
      </c>
      <c r="Z13" s="83" t="str">
        <f t="shared" si="11"/>
        <v>#REF!</v>
      </c>
      <c r="AA13" s="84" t="str">
        <f t="shared" si="12"/>
        <v>No Data</v>
      </c>
      <c r="AB13" s="85" t="str">
        <f t="shared" si="13"/>
        <v/>
      </c>
      <c r="AC13" s="86" t="str">
        <f t="shared" si="14"/>
        <v>Never</v>
      </c>
      <c r="AD13" s="87" t="str">
        <f t="shared" si="15"/>
        <v/>
      </c>
      <c r="AE13" s="57" t="s">
        <v>74</v>
      </c>
      <c r="AF13" s="57" t="str">
        <f t="shared" si="16"/>
        <v/>
      </c>
      <c r="AG13" s="88">
        <f t="shared" si="17"/>
        <v>6132</v>
      </c>
      <c r="AH13" s="89" t="str">
        <f t="shared" ref="AH13:AK13" si="34">vlookup($A13,'States current old'!$A:$G,AH$1,0)</f>
        <v>#REF!</v>
      </c>
      <c r="AI13" s="89" t="str">
        <f t="shared" si="34"/>
        <v>#REF!</v>
      </c>
      <c r="AJ13" s="89" t="str">
        <f t="shared" si="34"/>
        <v>#REF!</v>
      </c>
      <c r="AK13" s="89" t="str">
        <f t="shared" si="34"/>
        <v>#REF!</v>
      </c>
      <c r="AL13" s="89"/>
      <c r="AM13" s="89"/>
      <c r="AN13" s="89"/>
      <c r="AO13" s="89"/>
      <c r="AP13" s="89" t="str">
        <f t="shared" ref="AP13:AQ13" si="35">vlookup($A13,'States current old'!$A:$G,AP$1,0)</f>
        <v>#REF!</v>
      </c>
      <c r="AQ13" s="89" t="str">
        <f t="shared" si="35"/>
        <v>#REF!</v>
      </c>
      <c r="AR13" s="90">
        <f t="shared" si="20"/>
        <v>2</v>
      </c>
      <c r="AS13" s="91" t="str">
        <f t="shared" si="21"/>
        <v>#REF!</v>
      </c>
    </row>
    <row r="14">
      <c r="A14" s="66"/>
      <c r="B14" s="95"/>
      <c r="C14" s="68"/>
      <c r="D14" s="69" t="s">
        <v>75</v>
      </c>
      <c r="E14" s="70">
        <v>43921.666666666664</v>
      </c>
      <c r="F14" s="71">
        <v>0.0</v>
      </c>
      <c r="G14" s="72" t="str">
        <f t="shared" si="7"/>
        <v/>
      </c>
      <c r="H14" s="73">
        <v>406.0</v>
      </c>
      <c r="I14" s="73">
        <v>3696.0</v>
      </c>
      <c r="J14" s="73"/>
      <c r="K14" s="74">
        <v>57.0</v>
      </c>
      <c r="L14" s="75">
        <v>64.0</v>
      </c>
      <c r="M14" s="73"/>
      <c r="N14" s="75"/>
      <c r="O14" s="74"/>
      <c r="P14" s="75"/>
      <c r="Q14" s="73">
        <v>22.0</v>
      </c>
      <c r="R14" s="73">
        <v>10.0</v>
      </c>
      <c r="S14" s="76">
        <f t="shared" si="8"/>
        <v>4102</v>
      </c>
      <c r="T14" s="77">
        <f t="shared" si="9"/>
        <v>43921.66667</v>
      </c>
      <c r="U14" s="78"/>
      <c r="V14" s="79"/>
      <c r="W14" s="80"/>
      <c r="X14" s="81" t="str">
        <f t="array" ref="X14">AND(OR(H14:J14&lt;&gt;AH14:AJ14,R14:S14&lt;&gt;AP14:AQ14,L14&lt;K14,N14&lt;M14,P14&lt;O14),ISBLANK(W14))</f>
        <v>#REF!</v>
      </c>
      <c r="Y14" s="82" t="str">
        <f t="shared" si="10"/>
        <v>#N/A</v>
      </c>
      <c r="Z14" s="83" t="str">
        <f t="shared" si="11"/>
        <v>#REF!</v>
      </c>
      <c r="AA14" s="84" t="str">
        <f t="shared" si="12"/>
        <v>No Data</v>
      </c>
      <c r="AB14" s="85" t="str">
        <f t="shared" si="13"/>
        <v/>
      </c>
      <c r="AC14" s="86" t="str">
        <f t="shared" si="14"/>
        <v>Never</v>
      </c>
      <c r="AD14" s="87" t="str">
        <f t="shared" si="15"/>
        <v/>
      </c>
      <c r="AE14" s="57" t="s">
        <v>76</v>
      </c>
      <c r="AF14" s="57" t="str">
        <f t="shared" si="16"/>
        <v/>
      </c>
      <c r="AG14" s="88">
        <f t="shared" si="17"/>
        <v>6092</v>
      </c>
      <c r="AH14" s="89" t="str">
        <f t="shared" ref="AH14:AK14" si="36">vlookup($A14,'States current old'!$A:$G,AH$1,0)</f>
        <v>#REF!</v>
      </c>
      <c r="AI14" s="89" t="str">
        <f t="shared" si="36"/>
        <v>#REF!</v>
      </c>
      <c r="AJ14" s="89" t="str">
        <f t="shared" si="36"/>
        <v>#REF!</v>
      </c>
      <c r="AK14" s="89" t="str">
        <f t="shared" si="36"/>
        <v>#REF!</v>
      </c>
      <c r="AL14" s="89"/>
      <c r="AM14" s="89"/>
      <c r="AN14" s="89"/>
      <c r="AO14" s="89"/>
      <c r="AP14" s="89" t="str">
        <f t="shared" ref="AP14:AQ14" si="37">vlookup($A14,'States current old'!$A:$G,AP$1,0)</f>
        <v>#REF!</v>
      </c>
      <c r="AQ14" s="89" t="str">
        <f t="shared" si="37"/>
        <v>#REF!</v>
      </c>
      <c r="AR14" s="90">
        <f t="shared" si="20"/>
        <v>0</v>
      </c>
      <c r="AS14" s="91" t="str">
        <f t="shared" si="21"/>
        <v>#REF!</v>
      </c>
    </row>
    <row r="15">
      <c r="A15" s="66"/>
      <c r="B15" s="95"/>
      <c r="C15" s="68"/>
      <c r="D15" s="106" t="s">
        <v>77</v>
      </c>
      <c r="E15" s="70">
        <v>43921.770833333336</v>
      </c>
      <c r="F15" s="71">
        <v>0.0</v>
      </c>
      <c r="G15" s="72" t="str">
        <f t="shared" si="7"/>
        <v/>
      </c>
      <c r="H15" s="73">
        <v>6741.0</v>
      </c>
      <c r="I15" s="73">
        <v>56644.0</v>
      </c>
      <c r="J15" s="73">
        <v>1163.0</v>
      </c>
      <c r="K15" s="74"/>
      <c r="L15" s="75">
        <v>912.0</v>
      </c>
      <c r="M15" s="73"/>
      <c r="N15" s="75"/>
      <c r="O15" s="74"/>
      <c r="P15" s="75"/>
      <c r="Q15" s="73"/>
      <c r="R15" s="73">
        <v>77.0</v>
      </c>
      <c r="S15" s="76">
        <f t="shared" si="8"/>
        <v>64548</v>
      </c>
      <c r="T15" s="77">
        <f t="shared" si="9"/>
        <v>43921.77083</v>
      </c>
      <c r="U15" s="78"/>
      <c r="V15" s="79"/>
      <c r="W15" s="80"/>
      <c r="X15" s="81" t="str">
        <f t="array" ref="X15">AND(OR(H15:J15&lt;&gt;AH15:AJ15,R15:S15&lt;&gt;AP15:AQ15,L15&lt;K15,N15&lt;M15,P15&lt;O15),ISBLANK(W15))</f>
        <v>#REF!</v>
      </c>
      <c r="Y15" s="82" t="str">
        <f t="shared" si="10"/>
        <v>#N/A</v>
      </c>
      <c r="Z15" s="83" t="str">
        <f t="shared" si="11"/>
        <v>#REF!</v>
      </c>
      <c r="AA15" s="84" t="str">
        <f t="shared" si="12"/>
        <v>No Data</v>
      </c>
      <c r="AB15" s="85" t="str">
        <f t="shared" si="13"/>
        <v/>
      </c>
      <c r="AC15" s="86" t="str">
        <f t="shared" si="14"/>
        <v>Never</v>
      </c>
      <c r="AD15" s="87" t="str">
        <f t="shared" si="15"/>
        <v/>
      </c>
      <c r="AE15" s="57" t="s">
        <v>78</v>
      </c>
      <c r="AF15" s="57" t="str">
        <f t="shared" si="16"/>
        <v/>
      </c>
      <c r="AG15" s="88">
        <f t="shared" si="17"/>
        <v>6090</v>
      </c>
      <c r="AH15" s="89" t="str">
        <f t="shared" ref="AH15:AK15" si="38">vlookup($A15,'States current old'!$A:$G,AH$1,0)</f>
        <v>#REF!</v>
      </c>
      <c r="AI15" s="89" t="str">
        <f t="shared" si="38"/>
        <v>#REF!</v>
      </c>
      <c r="AJ15" s="89" t="str">
        <f t="shared" si="38"/>
        <v>#REF!</v>
      </c>
      <c r="AK15" s="89" t="str">
        <f t="shared" si="38"/>
        <v>#REF!</v>
      </c>
      <c r="AL15" s="89"/>
      <c r="AM15" s="89"/>
      <c r="AN15" s="89"/>
      <c r="AO15" s="89"/>
      <c r="AP15" s="89" t="str">
        <f t="shared" ref="AP15:AQ15" si="39">vlookup($A15,'States current old'!$A:$G,AP$1,0)</f>
        <v>#REF!</v>
      </c>
      <c r="AQ15" s="89" t="str">
        <f t="shared" si="39"/>
        <v>#REF!</v>
      </c>
      <c r="AR15" s="90">
        <f t="shared" si="20"/>
        <v>1163</v>
      </c>
      <c r="AS15" s="91" t="str">
        <f t="shared" si="21"/>
        <v>#REF!</v>
      </c>
    </row>
    <row r="16">
      <c r="A16" s="66"/>
      <c r="B16" s="95"/>
      <c r="C16" s="68"/>
      <c r="D16" s="69" t="s">
        <v>79</v>
      </c>
      <c r="E16" s="70">
        <v>43921.53958333333</v>
      </c>
      <c r="F16" s="101">
        <v>0.0</v>
      </c>
      <c r="G16" s="72" t="str">
        <f t="shared" si="7"/>
        <v/>
      </c>
      <c r="H16" s="73">
        <v>3929.0</v>
      </c>
      <c r="I16" s="73">
        <f>(14260-3602)+(1921-327)</f>
        <v>12252</v>
      </c>
      <c r="J16" s="73"/>
      <c r="K16" s="74"/>
      <c r="L16" s="75">
        <v>833.0</v>
      </c>
      <c r="M16" s="73"/>
      <c r="N16" s="75"/>
      <c r="O16" s="74"/>
      <c r="P16" s="75"/>
      <c r="Q16" s="73"/>
      <c r="R16" s="73">
        <v>111.0</v>
      </c>
      <c r="S16" s="76">
        <f t="shared" si="8"/>
        <v>16181</v>
      </c>
      <c r="T16" s="77">
        <f t="shared" si="9"/>
        <v>43921.53958</v>
      </c>
      <c r="U16" s="78"/>
      <c r="V16" s="79"/>
      <c r="W16" s="80"/>
      <c r="X16" s="81" t="str">
        <f t="array" ref="X16">AND(OR(H16:J16&lt;&gt;AH16:AJ16,R16:S16&lt;&gt;AP16:AQ16,L16&lt;K16,N16&lt;M16,P16&lt;O16),ISBLANK(W16))</f>
        <v>#REF!</v>
      </c>
      <c r="Y16" s="82" t="str">
        <f t="shared" si="10"/>
        <v>#N/A</v>
      </c>
      <c r="Z16" s="83" t="str">
        <f t="shared" si="11"/>
        <v>#REF!</v>
      </c>
      <c r="AA16" s="84" t="str">
        <f t="shared" si="12"/>
        <v>No Data</v>
      </c>
      <c r="AB16" s="85" t="str">
        <f t="shared" si="13"/>
        <v/>
      </c>
      <c r="AC16" s="86" t="str">
        <f t="shared" si="14"/>
        <v>Never</v>
      </c>
      <c r="AD16" s="87" t="str">
        <f t="shared" si="15"/>
        <v/>
      </c>
      <c r="AE16" s="57" t="s">
        <v>80</v>
      </c>
      <c r="AF16" s="57" t="str">
        <f t="shared" si="16"/>
        <v/>
      </c>
      <c r="AG16" s="88">
        <f t="shared" si="17"/>
        <v>6095</v>
      </c>
      <c r="AH16" s="89" t="str">
        <f t="shared" ref="AH16:AK16" si="40">vlookup($A16,'States current old'!$A:$G,AH$1,0)</f>
        <v>#REF!</v>
      </c>
      <c r="AI16" s="89" t="str">
        <f t="shared" si="40"/>
        <v>#REF!</v>
      </c>
      <c r="AJ16" s="89" t="str">
        <f t="shared" si="40"/>
        <v>#REF!</v>
      </c>
      <c r="AK16" s="89" t="str">
        <f t="shared" si="40"/>
        <v>#REF!</v>
      </c>
      <c r="AL16" s="89"/>
      <c r="AM16" s="89"/>
      <c r="AN16" s="89"/>
      <c r="AO16" s="89"/>
      <c r="AP16" s="89" t="str">
        <f t="shared" ref="AP16:AQ16" si="41">vlookup($A16,'States current old'!$A:$G,AP$1,0)</f>
        <v>#REF!</v>
      </c>
      <c r="AQ16" s="89" t="str">
        <f t="shared" si="41"/>
        <v>#REF!</v>
      </c>
      <c r="AR16" s="90">
        <f t="shared" si="20"/>
        <v>0</v>
      </c>
      <c r="AS16" s="91" t="str">
        <f t="shared" si="21"/>
        <v>#REF!</v>
      </c>
    </row>
    <row r="17">
      <c r="A17" s="66"/>
      <c r="B17" s="95"/>
      <c r="C17" s="98"/>
      <c r="D17" s="69" t="s">
        <v>81</v>
      </c>
      <c r="E17" s="70">
        <v>43921.913194444445</v>
      </c>
      <c r="F17" s="71">
        <v>14.0</v>
      </c>
      <c r="G17" s="99" t="str">
        <f t="shared" si="7"/>
        <v/>
      </c>
      <c r="H17" s="73">
        <v>69.0</v>
      </c>
      <c r="I17" s="73">
        <v>406.0</v>
      </c>
      <c r="J17" s="73"/>
      <c r="K17" s="74"/>
      <c r="L17" s="75">
        <v>19.0</v>
      </c>
      <c r="M17" s="73"/>
      <c r="N17" s="75">
        <v>2.0</v>
      </c>
      <c r="O17" s="74"/>
      <c r="P17" s="75"/>
      <c r="Q17" s="73">
        <v>7.0</v>
      </c>
      <c r="R17" s="73">
        <v>2.0</v>
      </c>
      <c r="S17" s="76">
        <f t="shared" si="8"/>
        <v>475</v>
      </c>
      <c r="T17" s="77">
        <f>if(AND(HOUR(E17)=0,MINUTE(E17)=0),E17,E17-time(F17,0,0))</f>
        <v>43921.32986</v>
      </c>
      <c r="U17" s="78"/>
      <c r="V17" s="79"/>
      <c r="W17" s="80"/>
      <c r="X17" s="81" t="str">
        <f t="array" ref="X17">AND(OR(H17:J17&lt;&gt;AH17:AJ17,R17:S17&lt;&gt;AP17:AQ17,L17&lt;K17,N17&lt;M17,P17&lt;O17),ISBLANK(W17))</f>
        <v>#REF!</v>
      </c>
      <c r="Y17" s="82" t="str">
        <f t="shared" si="10"/>
        <v>#N/A</v>
      </c>
      <c r="Z17" s="83" t="str">
        <f t="shared" si="11"/>
        <v>#REF!</v>
      </c>
      <c r="AA17" s="84" t="str">
        <f t="shared" si="12"/>
        <v>No Data</v>
      </c>
      <c r="AB17" s="85" t="str">
        <f t="shared" si="13"/>
        <v/>
      </c>
      <c r="AC17" s="86" t="str">
        <f t="shared" si="14"/>
        <v>Never</v>
      </c>
      <c r="AD17" s="87" t="str">
        <f t="shared" si="15"/>
        <v/>
      </c>
      <c r="AE17" s="57" t="s">
        <v>82</v>
      </c>
      <c r="AF17" s="57" t="str">
        <f t="shared" si="16"/>
        <v/>
      </c>
      <c r="AG17" s="88">
        <f t="shared" si="17"/>
        <v>6100</v>
      </c>
      <c r="AH17" s="89" t="str">
        <f t="shared" ref="AH17:AK17" si="42">vlookup($A17,'States current old'!$A:$G,AH$1,0)</f>
        <v>#REF!</v>
      </c>
      <c r="AI17" s="89" t="str">
        <f t="shared" si="42"/>
        <v>#REF!</v>
      </c>
      <c r="AJ17" s="89" t="str">
        <f t="shared" si="42"/>
        <v>#REF!</v>
      </c>
      <c r="AK17" s="89" t="str">
        <f t="shared" si="42"/>
        <v>#REF!</v>
      </c>
      <c r="AL17" s="89"/>
      <c r="AM17" s="89"/>
      <c r="AN17" s="89"/>
      <c r="AO17" s="89"/>
      <c r="AP17" s="89" t="str">
        <f t="shared" ref="AP17:AQ17" si="43">vlookup($A17,'States current old'!$A:$G,AP$1,0)</f>
        <v>#REF!</v>
      </c>
      <c r="AQ17" s="89" t="str">
        <f t="shared" si="43"/>
        <v>#REF!</v>
      </c>
      <c r="AR17" s="90">
        <f t="shared" si="20"/>
        <v>0</v>
      </c>
      <c r="AS17" s="91" t="str">
        <f t="shared" si="21"/>
        <v>#REF!</v>
      </c>
    </row>
    <row r="18">
      <c r="A18" s="66"/>
      <c r="B18" s="95"/>
      <c r="C18" s="68"/>
      <c r="D18" s="69" t="s">
        <v>83</v>
      </c>
      <c r="E18" s="70">
        <v>43920.5</v>
      </c>
      <c r="F18" s="101">
        <v>6.0</v>
      </c>
      <c r="G18" s="72" t="str">
        <f t="shared" si="7"/>
        <v/>
      </c>
      <c r="H18" s="73">
        <v>204.0</v>
      </c>
      <c r="I18" s="73">
        <f>8675-204</f>
        <v>8471</v>
      </c>
      <c r="J18" s="73">
        <v>11.0</v>
      </c>
      <c r="K18" s="74"/>
      <c r="L18" s="75">
        <v>12.0</v>
      </c>
      <c r="M18" s="73"/>
      <c r="N18" s="75">
        <v>6.0</v>
      </c>
      <c r="O18" s="74"/>
      <c r="P18" s="75"/>
      <c r="Q18" s="73">
        <v>49.0</v>
      </c>
      <c r="R18" s="73">
        <v>0.0</v>
      </c>
      <c r="S18" s="76">
        <f t="shared" si="8"/>
        <v>8686</v>
      </c>
      <c r="T18" s="77">
        <f t="shared" ref="T18:T31" si="46">if(AND(HOUR(E18)=0,MINUTE(E18)=0),E18,E18+time(F18,0,0))</f>
        <v>43920.75</v>
      </c>
      <c r="U18" s="78"/>
      <c r="V18" s="79"/>
      <c r="W18" s="80"/>
      <c r="X18" s="81" t="str">
        <f t="array" ref="X18">AND(OR(H18:J18&lt;&gt;AH18:AJ18,R18:S18&lt;&gt;AP18:AQ18,L18&lt;K18,N18&lt;M18,P18&lt;O18),ISBLANK(W18))</f>
        <v>#REF!</v>
      </c>
      <c r="Y18" s="82" t="str">
        <f t="shared" si="10"/>
        <v>#N/A</v>
      </c>
      <c r="Z18" s="83" t="str">
        <f t="shared" si="11"/>
        <v>#REF!</v>
      </c>
      <c r="AA18" s="84" t="str">
        <f t="shared" si="12"/>
        <v>No Data</v>
      </c>
      <c r="AB18" s="85" t="str">
        <f t="shared" si="13"/>
        <v/>
      </c>
      <c r="AC18" s="86" t="str">
        <f t="shared" si="14"/>
        <v>Never</v>
      </c>
      <c r="AD18" s="87" t="str">
        <f t="shared" si="15"/>
        <v/>
      </c>
      <c r="AE18" s="57" t="s">
        <v>84</v>
      </c>
      <c r="AF18" s="57" t="str">
        <f t="shared" si="16"/>
        <v/>
      </c>
      <c r="AG18" s="88">
        <f t="shared" si="17"/>
        <v>6114</v>
      </c>
      <c r="AH18" s="89" t="str">
        <f t="shared" ref="AH18:AK18" si="44">vlookup($A18,'States current old'!$A:$G,AH$1,0)</f>
        <v>#REF!</v>
      </c>
      <c r="AI18" s="89" t="str">
        <f t="shared" si="44"/>
        <v>#REF!</v>
      </c>
      <c r="AJ18" s="89" t="str">
        <f t="shared" si="44"/>
        <v>#REF!</v>
      </c>
      <c r="AK18" s="89" t="str">
        <f t="shared" si="44"/>
        <v>#REF!</v>
      </c>
      <c r="AL18" s="89"/>
      <c r="AM18" s="89"/>
      <c r="AN18" s="89"/>
      <c r="AO18" s="89"/>
      <c r="AP18" s="89" t="str">
        <f t="shared" ref="AP18:AQ18" si="45">vlookup($A18,'States current old'!$A:$G,AP$1,0)</f>
        <v>#REF!</v>
      </c>
      <c r="AQ18" s="89" t="str">
        <f t="shared" si="45"/>
        <v>#REF!</v>
      </c>
      <c r="AR18" s="90">
        <f t="shared" si="20"/>
        <v>11</v>
      </c>
      <c r="AS18" s="91" t="str">
        <f t="shared" si="21"/>
        <v>#REF!</v>
      </c>
    </row>
    <row r="19">
      <c r="A19" s="66"/>
      <c r="B19" s="95"/>
      <c r="C19" s="68"/>
      <c r="D19" s="69" t="s">
        <v>85</v>
      </c>
      <c r="E19" s="70">
        <v>43921.0</v>
      </c>
      <c r="F19" s="101">
        <v>2.0</v>
      </c>
      <c r="G19" s="72" t="str">
        <f t="shared" si="7"/>
        <v/>
      </c>
      <c r="H19" s="73">
        <v>497.0</v>
      </c>
      <c r="I19" s="73">
        <v>6888.0</v>
      </c>
      <c r="J19" s="73"/>
      <c r="K19" s="74">
        <v>61.0</v>
      </c>
      <c r="L19" s="75">
        <f>61+33</f>
        <v>94</v>
      </c>
      <c r="M19" s="73"/>
      <c r="N19" s="75"/>
      <c r="O19" s="74"/>
      <c r="P19" s="75"/>
      <c r="Q19" s="73">
        <v>33.0</v>
      </c>
      <c r="R19" s="73">
        <v>7.0</v>
      </c>
      <c r="S19" s="76">
        <f t="shared" si="8"/>
        <v>7385</v>
      </c>
      <c r="T19" s="77">
        <f t="shared" si="46"/>
        <v>43921</v>
      </c>
      <c r="U19" s="92"/>
      <c r="V19" s="79"/>
      <c r="W19" s="80"/>
      <c r="X19" s="81" t="str">
        <f t="array" ref="X19">AND(OR(H19:J19&lt;&gt;AH19:AJ19,R19:S19&lt;&gt;AP19:AQ19,L19&lt;K19,N19&lt;M19,P19&lt;O19),ISBLANK(W19))</f>
        <v>#REF!</v>
      </c>
      <c r="Y19" s="82" t="str">
        <f t="shared" si="10"/>
        <v>#N/A</v>
      </c>
      <c r="Z19" s="83" t="str">
        <f t="shared" si="11"/>
        <v>#REF!</v>
      </c>
      <c r="AA19" s="84" t="str">
        <f t="shared" si="12"/>
        <v>No Data</v>
      </c>
      <c r="AB19" s="85" t="str">
        <f t="shared" si="13"/>
        <v/>
      </c>
      <c r="AC19" s="86" t="str">
        <f t="shared" si="14"/>
        <v>Never</v>
      </c>
      <c r="AD19" s="87" t="str">
        <f t="shared" si="15"/>
        <v/>
      </c>
      <c r="AE19" s="57" t="s">
        <v>86</v>
      </c>
      <c r="AF19" s="57" t="str">
        <f t="shared" si="16"/>
        <v/>
      </c>
      <c r="AG19" s="88">
        <f t="shared" si="17"/>
        <v>6108</v>
      </c>
      <c r="AH19" s="89" t="str">
        <f t="shared" ref="AH19:AK19" si="47">vlookup($A19,'States current old'!$A:$G,AH$1,0)</f>
        <v>#REF!</v>
      </c>
      <c r="AI19" s="89" t="str">
        <f t="shared" si="47"/>
        <v>#REF!</v>
      </c>
      <c r="AJ19" s="89" t="str">
        <f t="shared" si="47"/>
        <v>#REF!</v>
      </c>
      <c r="AK19" s="89" t="str">
        <f t="shared" si="47"/>
        <v>#REF!</v>
      </c>
      <c r="AL19" s="89"/>
      <c r="AM19" s="89"/>
      <c r="AN19" s="89"/>
      <c r="AO19" s="89"/>
      <c r="AP19" s="89" t="str">
        <f t="shared" ref="AP19:AQ19" si="48">vlookup($A19,'States current old'!$A:$G,AP$1,0)</f>
        <v>#REF!</v>
      </c>
      <c r="AQ19" s="89" t="str">
        <f t="shared" si="48"/>
        <v>#REF!</v>
      </c>
      <c r="AR19" s="90">
        <f t="shared" si="20"/>
        <v>0</v>
      </c>
      <c r="AS19" s="91" t="str">
        <f t="shared" si="21"/>
        <v>#REF!</v>
      </c>
    </row>
    <row r="20">
      <c r="A20" s="66"/>
      <c r="B20" s="95"/>
      <c r="C20" s="68"/>
      <c r="D20" s="69" t="s">
        <v>87</v>
      </c>
      <c r="E20" s="70">
        <v>43920.708333333336</v>
      </c>
      <c r="F20" s="71">
        <v>2.0</v>
      </c>
      <c r="G20" s="72" t="str">
        <f t="shared" si="7"/>
        <v/>
      </c>
      <c r="H20" s="73">
        <v>415.0</v>
      </c>
      <c r="I20" s="73">
        <f>4145 + 1567 - 415 </f>
        <v>5297</v>
      </c>
      <c r="J20" s="73"/>
      <c r="K20" s="74"/>
      <c r="L20" s="75">
        <v>45.0</v>
      </c>
      <c r="M20" s="73"/>
      <c r="N20" s="75">
        <v>6.0</v>
      </c>
      <c r="O20" s="74"/>
      <c r="P20" s="75"/>
      <c r="Q20" s="73"/>
      <c r="R20" s="73">
        <v>7.0</v>
      </c>
      <c r="S20" s="76">
        <f t="shared" si="8"/>
        <v>5712</v>
      </c>
      <c r="T20" s="77">
        <f t="shared" si="46"/>
        <v>43920.79167</v>
      </c>
      <c r="U20" s="92"/>
      <c r="V20" s="79"/>
      <c r="W20" s="80"/>
      <c r="X20" s="81" t="str">
        <f t="array" ref="X20">AND(OR(H20:J20&lt;&gt;AH20:AJ20,R20:S20&lt;&gt;AP20:AQ20,L20&lt;K20,N20&lt;M20,P20&lt;O20),ISBLANK(W20))</f>
        <v>#REF!</v>
      </c>
      <c r="Y20" s="82" t="str">
        <f t="shared" si="10"/>
        <v>#N/A</v>
      </c>
      <c r="Z20" s="83" t="str">
        <f t="shared" si="11"/>
        <v>#REF!</v>
      </c>
      <c r="AA20" s="84" t="str">
        <f t="shared" si="12"/>
        <v>No Data</v>
      </c>
      <c r="AB20" s="85" t="str">
        <f t="shared" si="13"/>
        <v/>
      </c>
      <c r="AC20" s="86" t="str">
        <f t="shared" si="14"/>
        <v>Never</v>
      </c>
      <c r="AD20" s="87" t="str">
        <f t="shared" si="15"/>
        <v/>
      </c>
      <c r="AE20" s="57" t="s">
        <v>88</v>
      </c>
      <c r="AF20" s="57" t="str">
        <f t="shared" si="16"/>
        <v/>
      </c>
      <c r="AG20" s="88">
        <f t="shared" si="17"/>
        <v>6113</v>
      </c>
      <c r="AH20" s="89" t="str">
        <f t="shared" ref="AH20:AK20" si="49">vlookup($A20,'States current old'!$A:$G,AH$1,0)</f>
        <v>#REF!</v>
      </c>
      <c r="AI20" s="89" t="str">
        <f t="shared" si="49"/>
        <v>#REF!</v>
      </c>
      <c r="AJ20" s="89" t="str">
        <f t="shared" si="49"/>
        <v>#REF!</v>
      </c>
      <c r="AK20" s="89" t="str">
        <f t="shared" si="49"/>
        <v>#REF!</v>
      </c>
      <c r="AL20" s="89"/>
      <c r="AM20" s="89"/>
      <c r="AN20" s="89"/>
      <c r="AO20" s="89"/>
      <c r="AP20" s="89" t="str">
        <f t="shared" ref="AP20:AQ20" si="50">vlookup($A20,'States current old'!$A:$G,AP$1,0)</f>
        <v>#REF!</v>
      </c>
      <c r="AQ20" s="89" t="str">
        <f t="shared" si="50"/>
        <v>#REF!</v>
      </c>
      <c r="AR20" s="90">
        <f t="shared" si="20"/>
        <v>0</v>
      </c>
      <c r="AS20" s="91" t="str">
        <f t="shared" si="21"/>
        <v>#REF!</v>
      </c>
    </row>
    <row r="21">
      <c r="A21" s="66"/>
      <c r="B21" s="95"/>
      <c r="C21" s="68"/>
      <c r="D21" s="69"/>
      <c r="E21" s="70">
        <v>43921.0</v>
      </c>
      <c r="F21" s="71">
        <v>1.0</v>
      </c>
      <c r="G21" s="72" t="str">
        <f t="shared" si="7"/>
        <v/>
      </c>
      <c r="H21" s="107">
        <v>5994.0</v>
      </c>
      <c r="I21" s="73">
        <f>35225-5994</f>
        <v>29231</v>
      </c>
      <c r="J21" s="73"/>
      <c r="K21" s="74"/>
      <c r="L21" s="75"/>
      <c r="M21" s="73"/>
      <c r="N21" s="75"/>
      <c r="O21" s="74"/>
      <c r="P21" s="75"/>
      <c r="Q21" s="73"/>
      <c r="R21" s="73">
        <v>99.0</v>
      </c>
      <c r="S21" s="76">
        <f t="shared" si="8"/>
        <v>35225</v>
      </c>
      <c r="T21" s="77">
        <f t="shared" si="46"/>
        <v>43921</v>
      </c>
      <c r="U21" s="70"/>
      <c r="V21" s="79"/>
      <c r="W21" s="80"/>
      <c r="X21" s="81" t="str">
        <f t="array" ref="X21">AND(OR(H21:J21&lt;&gt;AH21:AJ21,R21:S21&lt;&gt;AP21:AQ21,L21&lt;K21,N21&lt;M21,P21&lt;O21),ISBLANK(W21))</f>
        <v>#REF!</v>
      </c>
      <c r="Y21" s="82" t="str">
        <f t="shared" si="10"/>
        <v>#N/A</v>
      </c>
      <c r="Z21" s="83" t="str">
        <f t="shared" si="11"/>
        <v>#REF!</v>
      </c>
      <c r="AA21" s="84" t="str">
        <f t="shared" si="12"/>
        <v>No Data</v>
      </c>
      <c r="AB21" s="85" t="str">
        <f t="shared" si="13"/>
        <v/>
      </c>
      <c r="AC21" s="86" t="str">
        <f t="shared" si="14"/>
        <v>Never</v>
      </c>
      <c r="AD21" s="87" t="str">
        <f t="shared" si="15"/>
        <v/>
      </c>
      <c r="AE21" s="57" t="s">
        <v>89</v>
      </c>
      <c r="AF21" s="57" t="str">
        <f t="shared" si="16"/>
        <v/>
      </c>
      <c r="AG21" s="88">
        <f t="shared" si="17"/>
        <v>6108</v>
      </c>
      <c r="AH21" s="89" t="str">
        <f t="shared" ref="AH21:AK21" si="51">vlookup($A21,'States current old'!$A:$G,AH$1,0)</f>
        <v>#REF!</v>
      </c>
      <c r="AI21" s="89" t="str">
        <f t="shared" si="51"/>
        <v>#REF!</v>
      </c>
      <c r="AJ21" s="89" t="str">
        <f t="shared" si="51"/>
        <v>#REF!</v>
      </c>
      <c r="AK21" s="89" t="str">
        <f t="shared" si="51"/>
        <v>#REF!</v>
      </c>
      <c r="AL21" s="89"/>
      <c r="AM21" s="89"/>
      <c r="AN21" s="89"/>
      <c r="AO21" s="89"/>
      <c r="AP21" s="89" t="str">
        <f t="shared" ref="AP21:AQ21" si="52">vlookup($A21,'States current old'!$A:$G,AP$1,0)</f>
        <v>#REF!</v>
      </c>
      <c r="AQ21" s="89" t="str">
        <f t="shared" si="52"/>
        <v>#REF!</v>
      </c>
      <c r="AR21" s="90">
        <f t="shared" si="20"/>
        <v>0</v>
      </c>
      <c r="AS21" s="91" t="str">
        <f t="shared" si="21"/>
        <v>#REF!</v>
      </c>
    </row>
    <row r="22">
      <c r="A22" s="66"/>
      <c r="B22" s="95"/>
      <c r="C22" s="68"/>
      <c r="D22" s="69" t="s">
        <v>90</v>
      </c>
      <c r="E22" s="92">
        <v>43920.49930555555</v>
      </c>
      <c r="F22" s="71">
        <v>1.0</v>
      </c>
      <c r="G22" s="72" t="str">
        <f t="shared" si="7"/>
        <v/>
      </c>
      <c r="H22" s="73">
        <v>2159.0</v>
      </c>
      <c r="I22" s="73">
        <f>13373-2159</f>
        <v>11214</v>
      </c>
      <c r="J22" s="73"/>
      <c r="K22" s="74"/>
      <c r="L22" s="75"/>
      <c r="M22" s="73"/>
      <c r="N22" s="75"/>
      <c r="O22" s="74"/>
      <c r="P22" s="75"/>
      <c r="Q22" s="73"/>
      <c r="R22" s="73">
        <v>49.0</v>
      </c>
      <c r="S22" s="76">
        <f t="shared" si="8"/>
        <v>13373</v>
      </c>
      <c r="T22" s="77">
        <f t="shared" si="46"/>
        <v>43920.54097</v>
      </c>
      <c r="U22" s="70"/>
      <c r="V22" s="79"/>
      <c r="W22" s="80"/>
      <c r="X22" s="81" t="str">
        <f t="array" ref="X22">AND(OR(H22:J22&lt;&gt;AH22:AJ22,R22:S22&lt;&gt;AP22:AQ22,L22&lt;K22,N22&lt;M22,P22&lt;O22),ISBLANK(W22))</f>
        <v>#REF!</v>
      </c>
      <c r="Y22" s="82" t="str">
        <f t="shared" si="10"/>
        <v>#N/A</v>
      </c>
      <c r="Z22" s="83" t="str">
        <f t="shared" si="11"/>
        <v>#REF!</v>
      </c>
      <c r="AA22" s="84" t="str">
        <f t="shared" si="12"/>
        <v>No Data</v>
      </c>
      <c r="AB22" s="85" t="str">
        <f t="shared" si="13"/>
        <v/>
      </c>
      <c r="AC22" s="86" t="str">
        <f t="shared" si="14"/>
        <v>Never</v>
      </c>
      <c r="AD22" s="87" t="str">
        <f t="shared" si="15"/>
        <v/>
      </c>
      <c r="AE22" s="57" t="s">
        <v>91</v>
      </c>
      <c r="AF22" s="57" t="str">
        <f t="shared" si="16"/>
        <v/>
      </c>
      <c r="AG22" s="88">
        <f t="shared" si="17"/>
        <v>6119</v>
      </c>
      <c r="AH22" s="89" t="str">
        <f t="shared" ref="AH22:AK22" si="53">vlookup($A22,'States current old'!$A:$G,AH$1,0)</f>
        <v>#REF!</v>
      </c>
      <c r="AI22" s="89" t="str">
        <f t="shared" si="53"/>
        <v>#REF!</v>
      </c>
      <c r="AJ22" s="89" t="str">
        <f t="shared" si="53"/>
        <v>#REF!</v>
      </c>
      <c r="AK22" s="89" t="str">
        <f t="shared" si="53"/>
        <v>#REF!</v>
      </c>
      <c r="AL22" s="89"/>
      <c r="AM22" s="89"/>
      <c r="AN22" s="89"/>
      <c r="AO22" s="89"/>
      <c r="AP22" s="89" t="str">
        <f t="shared" ref="AP22:AQ22" si="54">vlookup($A22,'States current old'!$A:$G,AP$1,0)</f>
        <v>#REF!</v>
      </c>
      <c r="AQ22" s="89" t="str">
        <f t="shared" si="54"/>
        <v>#REF!</v>
      </c>
      <c r="AR22" s="90">
        <f t="shared" si="20"/>
        <v>0</v>
      </c>
      <c r="AS22" s="91" t="str">
        <f t="shared" si="21"/>
        <v>#REF!</v>
      </c>
    </row>
    <row r="23">
      <c r="A23" s="66"/>
      <c r="B23" s="95"/>
      <c r="C23" s="68"/>
      <c r="D23" s="69" t="s">
        <v>92</v>
      </c>
      <c r="E23" s="70">
        <v>43921.416666666664</v>
      </c>
      <c r="F23" s="71">
        <v>1.0</v>
      </c>
      <c r="G23" s="72" t="str">
        <f t="shared" si="7"/>
        <v/>
      </c>
      <c r="H23" s="73">
        <v>428.0</v>
      </c>
      <c r="I23" s="73">
        <v>4996.0</v>
      </c>
      <c r="J23" s="73"/>
      <c r="K23" s="74"/>
      <c r="L23" s="75">
        <v>79.0</v>
      </c>
      <c r="M23" s="73"/>
      <c r="N23" s="75"/>
      <c r="O23" s="74"/>
      <c r="P23" s="75"/>
      <c r="Q23" s="73"/>
      <c r="R23" s="73">
        <v>9.0</v>
      </c>
      <c r="S23" s="76">
        <f t="shared" si="8"/>
        <v>5424</v>
      </c>
      <c r="T23" s="77">
        <f t="shared" si="46"/>
        <v>43921.45833</v>
      </c>
      <c r="U23" s="78"/>
      <c r="V23" s="79"/>
      <c r="W23" s="80"/>
      <c r="X23" s="81" t="str">
        <f t="array" ref="X23">AND(OR(H23:J23&lt;&gt;AH23:AJ23,R23:S23&lt;&gt;AP23:AQ23,L23&lt;K23,N23&lt;M23,P23&lt;O23),ISBLANK(W23))</f>
        <v>#REF!</v>
      </c>
      <c r="Y23" s="82" t="str">
        <f t="shared" si="10"/>
        <v>#N/A</v>
      </c>
      <c r="Z23" s="83" t="str">
        <f t="shared" si="11"/>
        <v>#REF!</v>
      </c>
      <c r="AA23" s="84" t="str">
        <f t="shared" si="12"/>
        <v>No Data</v>
      </c>
      <c r="AB23" s="85" t="str">
        <f t="shared" si="13"/>
        <v/>
      </c>
      <c r="AC23" s="86" t="str">
        <f t="shared" si="14"/>
        <v>Never</v>
      </c>
      <c r="AD23" s="87" t="str">
        <f t="shared" si="15"/>
        <v/>
      </c>
      <c r="AE23" s="57" t="s">
        <v>93</v>
      </c>
      <c r="AF23" s="57" t="str">
        <f t="shared" si="16"/>
        <v/>
      </c>
      <c r="AG23" s="88">
        <f t="shared" si="17"/>
        <v>6097</v>
      </c>
      <c r="AH23" s="89" t="str">
        <f t="shared" ref="AH23:AK23" si="55">vlookup($A23,'States current old'!$A:$G,AH$1,0)</f>
        <v>#REF!</v>
      </c>
      <c r="AI23" s="89" t="str">
        <f t="shared" si="55"/>
        <v>#REF!</v>
      </c>
      <c r="AJ23" s="89" t="str">
        <f t="shared" si="55"/>
        <v>#REF!</v>
      </c>
      <c r="AK23" s="89" t="str">
        <f t="shared" si="55"/>
        <v>#REF!</v>
      </c>
      <c r="AL23" s="89"/>
      <c r="AM23" s="89"/>
      <c r="AN23" s="89"/>
      <c r="AO23" s="89"/>
      <c r="AP23" s="89" t="str">
        <f t="shared" ref="AP23:AQ23" si="56">vlookup($A23,'States current old'!$A:$G,AP$1,0)</f>
        <v>#REF!</v>
      </c>
      <c r="AQ23" s="89" t="str">
        <f t="shared" si="56"/>
        <v>#REF!</v>
      </c>
      <c r="AR23" s="90">
        <f t="shared" si="20"/>
        <v>0</v>
      </c>
      <c r="AS23" s="91" t="str">
        <f t="shared" si="21"/>
        <v>#REF!</v>
      </c>
    </row>
    <row r="24">
      <c r="A24" s="66"/>
      <c r="B24" s="95"/>
      <c r="C24" s="68"/>
      <c r="D24" s="69" t="s">
        <v>94</v>
      </c>
      <c r="E24" s="92">
        <v>43920.708333333336</v>
      </c>
      <c r="F24" s="71">
        <v>0.0</v>
      </c>
      <c r="G24" s="72" t="str">
        <f t="shared" si="7"/>
        <v/>
      </c>
      <c r="H24" s="73">
        <v>480.0</v>
      </c>
      <c r="I24" s="73">
        <f>6810 - 480</f>
        <v>6330</v>
      </c>
      <c r="J24" s="73"/>
      <c r="K24" s="74"/>
      <c r="L24" s="75"/>
      <c r="M24" s="73"/>
      <c r="N24" s="75"/>
      <c r="O24" s="74"/>
      <c r="P24" s="75"/>
      <c r="Q24" s="73"/>
      <c r="R24" s="73">
        <v>11.0</v>
      </c>
      <c r="S24" s="76">
        <f t="shared" si="8"/>
        <v>6810</v>
      </c>
      <c r="T24" s="77">
        <f t="shared" si="46"/>
        <v>43920.70833</v>
      </c>
      <c r="U24" s="92"/>
      <c r="V24" s="79"/>
      <c r="W24" s="80"/>
      <c r="X24" s="81" t="str">
        <f t="array" ref="X24">AND(OR(H24:J24&lt;&gt;AH24:AJ24,R24:S24&lt;&gt;AP24:AQ24,L24&lt;K24,N24&lt;M24,P24&lt;O24),ISBLANK(W24))</f>
        <v>#REF!</v>
      </c>
      <c r="Y24" s="82" t="str">
        <f t="shared" si="10"/>
        <v>#N/A</v>
      </c>
      <c r="Z24" s="83" t="str">
        <f t="shared" si="11"/>
        <v>#REF!</v>
      </c>
      <c r="AA24" s="84" t="str">
        <f t="shared" si="12"/>
        <v>No Data</v>
      </c>
      <c r="AB24" s="85" t="str">
        <f t="shared" si="13"/>
        <v/>
      </c>
      <c r="AC24" s="86" t="str">
        <f t="shared" si="14"/>
        <v>Never</v>
      </c>
      <c r="AD24" s="87" t="str">
        <f t="shared" si="15"/>
        <v/>
      </c>
      <c r="AE24" s="57" t="s">
        <v>95</v>
      </c>
      <c r="AF24" s="57" t="str">
        <f t="shared" si="16"/>
        <v/>
      </c>
      <c r="AG24" s="88">
        <f t="shared" si="17"/>
        <v>6115</v>
      </c>
      <c r="AH24" s="89" t="str">
        <f t="shared" ref="AH24:AK24" si="57">vlookup($A24,'States current old'!$A:$G,AH$1,0)</f>
        <v>#REF!</v>
      </c>
      <c r="AI24" s="89" t="str">
        <f t="shared" si="57"/>
        <v>#REF!</v>
      </c>
      <c r="AJ24" s="89" t="str">
        <f t="shared" si="57"/>
        <v>#REF!</v>
      </c>
      <c r="AK24" s="89" t="str">
        <f t="shared" si="57"/>
        <v>#REF!</v>
      </c>
      <c r="AL24" s="89"/>
      <c r="AM24" s="89"/>
      <c r="AN24" s="89"/>
      <c r="AO24" s="89"/>
      <c r="AP24" s="89" t="str">
        <f t="shared" ref="AP24:AQ24" si="58">vlookup($A24,'States current old'!$A:$G,AP$1,0)</f>
        <v>#REF!</v>
      </c>
      <c r="AQ24" s="89" t="str">
        <f t="shared" si="58"/>
        <v>#REF!</v>
      </c>
      <c r="AR24" s="90">
        <f t="shared" si="20"/>
        <v>0</v>
      </c>
      <c r="AS24" s="91" t="str">
        <f t="shared" si="21"/>
        <v>#REF!</v>
      </c>
    </row>
    <row r="25">
      <c r="A25" s="66"/>
      <c r="B25" s="108"/>
      <c r="C25" s="68"/>
      <c r="D25" s="69" t="s">
        <v>96</v>
      </c>
      <c r="E25" s="70">
        <v>43921.5</v>
      </c>
      <c r="F25" s="71">
        <v>1.0</v>
      </c>
      <c r="G25" s="72" t="str">
        <f t="shared" si="7"/>
        <v/>
      </c>
      <c r="H25" s="73">
        <v>5237.0</v>
      </c>
      <c r="I25" s="73">
        <f>35498+3469-5237</f>
        <v>33730</v>
      </c>
      <c r="J25" s="73"/>
      <c r="K25" s="74"/>
      <c r="L25" s="75">
        <v>1355.0</v>
      </c>
      <c r="M25" s="73"/>
      <c r="N25" s="75"/>
      <c r="O25" s="74"/>
      <c r="P25" s="75">
        <v>438.0</v>
      </c>
      <c r="Q25" s="73"/>
      <c r="R25" s="73">
        <v>239.0</v>
      </c>
      <c r="S25" s="76">
        <f t="shared" si="8"/>
        <v>38967</v>
      </c>
      <c r="T25" s="77">
        <f t="shared" si="46"/>
        <v>43921.54167</v>
      </c>
      <c r="U25" s="109"/>
      <c r="V25" s="79"/>
      <c r="W25" s="80"/>
      <c r="X25" s="81" t="str">
        <f t="array" ref="X25">AND(OR(H25:J25&lt;&gt;AH25:AJ25,R25:S25&lt;&gt;AP25:AQ25,L25&lt;K25,N25&lt;M25,P25&lt;O25),ISBLANK(W25))</f>
        <v>#REF!</v>
      </c>
      <c r="Y25" s="82" t="str">
        <f t="shared" si="10"/>
        <v>#N/A</v>
      </c>
      <c r="Z25" s="83" t="str">
        <f t="shared" si="11"/>
        <v>#REF!</v>
      </c>
      <c r="AA25" s="84" t="str">
        <f t="shared" si="12"/>
        <v>No Data</v>
      </c>
      <c r="AB25" s="85" t="str">
        <f t="shared" si="13"/>
        <v/>
      </c>
      <c r="AC25" s="86" t="str">
        <f t="shared" si="14"/>
        <v>Never</v>
      </c>
      <c r="AD25" s="87" t="str">
        <f t="shared" si="15"/>
        <v/>
      </c>
      <c r="AE25" s="57" t="s">
        <v>97</v>
      </c>
      <c r="AF25" s="57" t="str">
        <f t="shared" si="16"/>
        <v/>
      </c>
      <c r="AG25" s="88">
        <f t="shared" si="17"/>
        <v>6095</v>
      </c>
      <c r="AH25" s="89" t="str">
        <f t="shared" ref="AH25:AK25" si="59">vlookup($A25,'States current old'!$A:$G,AH$1,0)</f>
        <v>#REF!</v>
      </c>
      <c r="AI25" s="89" t="str">
        <f t="shared" si="59"/>
        <v>#REF!</v>
      </c>
      <c r="AJ25" s="89" t="str">
        <f t="shared" si="59"/>
        <v>#REF!</v>
      </c>
      <c r="AK25" s="89" t="str">
        <f t="shared" si="59"/>
        <v>#REF!</v>
      </c>
      <c r="AL25" s="89"/>
      <c r="AM25" s="89"/>
      <c r="AN25" s="89"/>
      <c r="AO25" s="89"/>
      <c r="AP25" s="89" t="str">
        <f t="shared" ref="AP25:AQ25" si="60">vlookup($A25,'States current old'!$A:$G,AP$1,0)</f>
        <v>#REF!</v>
      </c>
      <c r="AQ25" s="89" t="str">
        <f t="shared" si="60"/>
        <v>#REF!</v>
      </c>
      <c r="AR25" s="90">
        <f t="shared" si="20"/>
        <v>0</v>
      </c>
      <c r="AS25" s="91" t="str">
        <f t="shared" si="21"/>
        <v>#REF!</v>
      </c>
    </row>
    <row r="26">
      <c r="A26" s="66"/>
      <c r="B26" s="95"/>
      <c r="C26" s="68"/>
      <c r="D26" s="69" t="s">
        <v>98</v>
      </c>
      <c r="E26" s="110">
        <v>43921.520833333336</v>
      </c>
      <c r="F26" s="71">
        <v>0.0</v>
      </c>
      <c r="G26" s="72" t="str">
        <f t="shared" si="7"/>
        <v/>
      </c>
      <c r="H26" s="73">
        <v>6620.0</v>
      </c>
      <c r="I26" s="73">
        <f>46935-6620</f>
        <v>40315</v>
      </c>
      <c r="J26" s="73"/>
      <c r="K26" s="74"/>
      <c r="L26" s="75">
        <v>562.0</v>
      </c>
      <c r="M26" s="73"/>
      <c r="N26" s="75"/>
      <c r="O26" s="74"/>
      <c r="P26" s="75"/>
      <c r="Q26" s="73"/>
      <c r="R26" s="73">
        <v>89.0</v>
      </c>
      <c r="S26" s="76">
        <f t="shared" si="8"/>
        <v>46935</v>
      </c>
      <c r="T26" s="77">
        <f t="shared" si="46"/>
        <v>43921.52083</v>
      </c>
      <c r="U26" s="78"/>
      <c r="V26" s="79"/>
      <c r="W26" s="80"/>
      <c r="X26" s="81" t="str">
        <f t="array" ref="X26">AND(OR(H26:J26&lt;&gt;AH26:AJ26,R26:S26&lt;&gt;AP26:AQ26,L26&lt;K26,N26&lt;M26,P26&lt;O26),ISBLANK(V26))</f>
        <v>#REF!</v>
      </c>
      <c r="Y26" s="82" t="str">
        <f t="shared" si="10"/>
        <v>#N/A</v>
      </c>
      <c r="Z26" s="83" t="str">
        <f t="shared" si="11"/>
        <v>#REF!</v>
      </c>
      <c r="AA26" s="84" t="str">
        <f t="shared" si="12"/>
        <v>No Data</v>
      </c>
      <c r="AB26" s="85" t="str">
        <f t="shared" si="13"/>
        <v/>
      </c>
      <c r="AC26" s="86" t="str">
        <f t="shared" si="14"/>
        <v>Never</v>
      </c>
      <c r="AD26" s="87" t="str">
        <f t="shared" si="15"/>
        <v/>
      </c>
      <c r="AE26" s="57" t="s">
        <v>99</v>
      </c>
      <c r="AF26" s="57" t="str">
        <f t="shared" si="16"/>
        <v/>
      </c>
      <c r="AG26" s="88">
        <f t="shared" si="17"/>
        <v>6096</v>
      </c>
      <c r="AH26" s="89" t="str">
        <f t="shared" ref="AH26:AK26" si="61">vlookup($A26,'States current old'!$A:$G,AH$1,0)</f>
        <v>#REF!</v>
      </c>
      <c r="AI26" s="89" t="str">
        <f t="shared" si="61"/>
        <v>#REF!</v>
      </c>
      <c r="AJ26" s="89" t="str">
        <f t="shared" si="61"/>
        <v>#REF!</v>
      </c>
      <c r="AK26" s="89" t="str">
        <f t="shared" si="61"/>
        <v>#REF!</v>
      </c>
      <c r="AL26" s="89"/>
      <c r="AM26" s="89"/>
      <c r="AN26" s="89"/>
      <c r="AO26" s="89"/>
      <c r="AP26" s="89" t="str">
        <f t="shared" ref="AP26:AQ26" si="62">vlookup($A26,'States current old'!$A:$G,AP$1,0)</f>
        <v>#REF!</v>
      </c>
      <c r="AQ26" s="89" t="str">
        <f t="shared" si="62"/>
        <v>#REF!</v>
      </c>
      <c r="AR26" s="90">
        <f t="shared" si="20"/>
        <v>0</v>
      </c>
      <c r="AS26" s="91" t="str">
        <f t="shared" si="21"/>
        <v>#REF!</v>
      </c>
    </row>
    <row r="27">
      <c r="A27" s="66"/>
      <c r="B27" s="95"/>
      <c r="C27" s="68"/>
      <c r="D27" s="69" t="s">
        <v>100</v>
      </c>
      <c r="E27" s="70">
        <v>43921.416666666664</v>
      </c>
      <c r="F27" s="71">
        <v>0.0</v>
      </c>
      <c r="G27" s="72" t="str">
        <f t="shared" si="7"/>
        <v/>
      </c>
      <c r="H27" s="73">
        <v>1660.0</v>
      </c>
      <c r="I27" s="73">
        <v>14868.0</v>
      </c>
      <c r="J27" s="73"/>
      <c r="K27" s="74"/>
      <c r="L27" s="75">
        <v>429.0</v>
      </c>
      <c r="M27" s="73"/>
      <c r="N27" s="75"/>
      <c r="O27" s="74"/>
      <c r="P27" s="75"/>
      <c r="Q27" s="73"/>
      <c r="R27" s="73">
        <v>18.0</v>
      </c>
      <c r="S27" s="76">
        <f t="shared" si="8"/>
        <v>16528</v>
      </c>
      <c r="T27" s="77">
        <f t="shared" si="46"/>
        <v>43921.41667</v>
      </c>
      <c r="U27" s="78"/>
      <c r="V27" s="79"/>
      <c r="W27" s="80"/>
      <c r="X27" s="81" t="str">
        <f t="array" ref="X27">AND(OR(H27:J27&lt;&gt;AH27:AJ27,R27:S27&lt;&gt;AP27:AQ27,L27&lt;K27,N27&lt;M27,P27&lt;O27),ISBLANK(W27))</f>
        <v>#REF!</v>
      </c>
      <c r="Y27" s="82" t="str">
        <f t="shared" si="10"/>
        <v>#N/A</v>
      </c>
      <c r="Z27" s="83" t="str">
        <f t="shared" si="11"/>
        <v>#REF!</v>
      </c>
      <c r="AA27" s="84" t="str">
        <f t="shared" si="12"/>
        <v>No Data</v>
      </c>
      <c r="AB27" s="85" t="str">
        <f t="shared" si="13"/>
        <v/>
      </c>
      <c r="AC27" s="86" t="str">
        <f t="shared" si="14"/>
        <v>Never</v>
      </c>
      <c r="AD27" s="87" t="str">
        <f t="shared" si="15"/>
        <v/>
      </c>
      <c r="AE27" s="57" t="s">
        <v>101</v>
      </c>
      <c r="AF27" s="57" t="str">
        <f t="shared" si="16"/>
        <v/>
      </c>
      <c r="AG27" s="88">
        <f t="shared" si="17"/>
        <v>6098</v>
      </c>
      <c r="AH27" s="89" t="str">
        <f t="shared" ref="AH27:AK27" si="63">vlookup($A27,'States current old'!$A:$G,AH$1,0)</f>
        <v>#REF!</v>
      </c>
      <c r="AI27" s="89" t="str">
        <f t="shared" si="63"/>
        <v>#REF!</v>
      </c>
      <c r="AJ27" s="89" t="str">
        <f t="shared" si="63"/>
        <v>#REF!</v>
      </c>
      <c r="AK27" s="89" t="str">
        <f t="shared" si="63"/>
        <v>#REF!</v>
      </c>
      <c r="AL27" s="89"/>
      <c r="AM27" s="89"/>
      <c r="AN27" s="89"/>
      <c r="AO27" s="89"/>
      <c r="AP27" s="89" t="str">
        <f t="shared" ref="AP27:AQ27" si="64">vlookup($A27,'States current old'!$A:$G,AP$1,0)</f>
        <v>#REF!</v>
      </c>
      <c r="AQ27" s="89" t="str">
        <f t="shared" si="64"/>
        <v>#REF!</v>
      </c>
      <c r="AR27" s="90">
        <f t="shared" si="20"/>
        <v>0</v>
      </c>
      <c r="AS27" s="91" t="str">
        <f t="shared" si="21"/>
        <v>#REF!</v>
      </c>
    </row>
    <row r="28">
      <c r="A28" s="66"/>
      <c r="B28" s="95"/>
      <c r="C28" s="68"/>
      <c r="D28" s="69" t="s">
        <v>102</v>
      </c>
      <c r="E28" s="70">
        <v>43921.4375</v>
      </c>
      <c r="F28" s="71">
        <v>0.0</v>
      </c>
      <c r="G28" s="72" t="str">
        <f t="shared" si="7"/>
        <v/>
      </c>
      <c r="H28" s="73">
        <v>303.0</v>
      </c>
      <c r="I28" s="73">
        <v>6088.0</v>
      </c>
      <c r="J28" s="73"/>
      <c r="K28" s="74"/>
      <c r="L28" s="75">
        <v>57.0</v>
      </c>
      <c r="M28" s="73"/>
      <c r="N28" s="75"/>
      <c r="O28" s="74"/>
      <c r="P28" s="75"/>
      <c r="Q28" s="73">
        <v>68.0</v>
      </c>
      <c r="R28" s="73">
        <v>5.0</v>
      </c>
      <c r="S28" s="76">
        <f t="shared" si="8"/>
        <v>6391</v>
      </c>
      <c r="T28" s="77">
        <f t="shared" si="46"/>
        <v>43921.4375</v>
      </c>
      <c r="U28" s="78"/>
      <c r="V28" s="79"/>
      <c r="W28" s="80"/>
      <c r="X28" s="81" t="str">
        <f t="array" ref="X28">AND(OR(H28:J28&lt;&gt;AH28:AJ28,R28:S28&lt;&gt;AP28:AQ28,L28&lt;K28,N28&lt;M28,P28&lt;O28),ISBLANK(W28))</f>
        <v>#REF!</v>
      </c>
      <c r="Y28" s="82" t="str">
        <f t="shared" si="10"/>
        <v>#N/A</v>
      </c>
      <c r="Z28" s="83" t="str">
        <f t="shared" si="11"/>
        <v>#REF!</v>
      </c>
      <c r="AA28" s="84" t="str">
        <f t="shared" si="12"/>
        <v>No Data</v>
      </c>
      <c r="AB28" s="85" t="str">
        <f t="shared" si="13"/>
        <v/>
      </c>
      <c r="AC28" s="86" t="str">
        <f t="shared" si="14"/>
        <v>Never</v>
      </c>
      <c r="AD28" s="87" t="str">
        <f t="shared" si="15"/>
        <v/>
      </c>
      <c r="AE28" s="57" t="s">
        <v>103</v>
      </c>
      <c r="AF28" s="57" t="str">
        <f t="shared" si="16"/>
        <v/>
      </c>
      <c r="AG28" s="88">
        <f t="shared" si="17"/>
        <v>6098</v>
      </c>
      <c r="AH28" s="89" t="str">
        <f t="shared" ref="AH28:AK28" si="65">vlookup($A28,'States current old'!$A:$G,AH$1,0)</f>
        <v>#REF!</v>
      </c>
      <c r="AI28" s="89" t="str">
        <f t="shared" si="65"/>
        <v>#REF!</v>
      </c>
      <c r="AJ28" s="89" t="str">
        <f t="shared" si="65"/>
        <v>#REF!</v>
      </c>
      <c r="AK28" s="89" t="str">
        <f t="shared" si="65"/>
        <v>#REF!</v>
      </c>
      <c r="AL28" s="89"/>
      <c r="AM28" s="89"/>
      <c r="AN28" s="89"/>
      <c r="AO28" s="89"/>
      <c r="AP28" s="89" t="str">
        <f t="shared" ref="AP28:AQ28" si="66">vlookup($A28,'States current old'!$A:$G,AP$1,0)</f>
        <v>#REF!</v>
      </c>
      <c r="AQ28" s="89" t="str">
        <f t="shared" si="66"/>
        <v>#REF!</v>
      </c>
      <c r="AR28" s="90">
        <f t="shared" si="20"/>
        <v>0</v>
      </c>
      <c r="AS28" s="91" t="str">
        <f t="shared" si="21"/>
        <v>#REF!</v>
      </c>
    </row>
    <row r="29">
      <c r="A29" s="66"/>
      <c r="B29" s="95"/>
      <c r="C29" s="68"/>
      <c r="D29" s="111" t="s">
        <v>104</v>
      </c>
      <c r="E29" s="70">
        <v>43921.416666666664</v>
      </c>
      <c r="F29" s="71">
        <v>1.0</v>
      </c>
      <c r="G29" s="72" t="str">
        <f t="shared" si="7"/>
        <v/>
      </c>
      <c r="H29" s="73">
        <v>7615.0</v>
      </c>
      <c r="I29" s="73">
        <v>11893.0</v>
      </c>
      <c r="J29" s="73"/>
      <c r="K29" s="74"/>
      <c r="L29" s="75"/>
      <c r="M29" s="73"/>
      <c r="N29" s="75"/>
      <c r="O29" s="74"/>
      <c r="P29" s="75"/>
      <c r="Q29" s="73"/>
      <c r="R29" s="73">
        <v>259.0</v>
      </c>
      <c r="S29" s="76">
        <f t="shared" si="8"/>
        <v>19508</v>
      </c>
      <c r="T29" s="77">
        <f t="shared" si="46"/>
        <v>43921.45833</v>
      </c>
      <c r="U29" s="78"/>
      <c r="V29" s="80"/>
      <c r="W29" s="80"/>
      <c r="X29" s="81" t="str">
        <f t="array" ref="X29">AND(OR(H29:J29&lt;&gt;AH29:AJ29,R29:S29&lt;&gt;AP29:AQ29,L29&lt;K29,N29&lt;M29,P29&lt;O29),ISBLANK(W29))</f>
        <v>#REF!</v>
      </c>
      <c r="Y29" s="82" t="str">
        <f t="shared" si="10"/>
        <v>#N/A</v>
      </c>
      <c r="Z29" s="83" t="str">
        <f t="shared" si="11"/>
        <v>#REF!</v>
      </c>
      <c r="AA29" s="84" t="str">
        <f t="shared" si="12"/>
        <v>No Data</v>
      </c>
      <c r="AB29" s="85" t="str">
        <f t="shared" si="13"/>
        <v/>
      </c>
      <c r="AC29" s="86" t="str">
        <f t="shared" si="14"/>
        <v>Never</v>
      </c>
      <c r="AD29" s="87" t="str">
        <f t="shared" si="15"/>
        <v/>
      </c>
      <c r="AE29" s="57" t="s">
        <v>105</v>
      </c>
      <c r="AF29" s="57" t="str">
        <f t="shared" si="16"/>
        <v/>
      </c>
      <c r="AG29" s="88">
        <f t="shared" si="17"/>
        <v>6097</v>
      </c>
      <c r="AH29" s="89" t="str">
        <f t="shared" ref="AH29:AK29" si="67">vlookup($A29,'States current old'!$A:$G,AH$1,0)</f>
        <v>#REF!</v>
      </c>
      <c r="AI29" s="89" t="str">
        <f t="shared" si="67"/>
        <v>#REF!</v>
      </c>
      <c r="AJ29" s="89" t="str">
        <f t="shared" si="67"/>
        <v>#REF!</v>
      </c>
      <c r="AK29" s="89" t="str">
        <f t="shared" si="67"/>
        <v>#REF!</v>
      </c>
      <c r="AL29" s="89"/>
      <c r="AM29" s="89"/>
      <c r="AN29" s="89"/>
      <c r="AO29" s="89"/>
      <c r="AP29" s="89" t="str">
        <f t="shared" ref="AP29:AQ29" si="68">vlookup($A29,'States current old'!$A:$G,AP$1,0)</f>
        <v>#REF!</v>
      </c>
      <c r="AQ29" s="89" t="str">
        <f t="shared" si="68"/>
        <v>#REF!</v>
      </c>
      <c r="AR29" s="90">
        <f t="shared" si="20"/>
        <v>0</v>
      </c>
      <c r="AS29" s="91" t="str">
        <f t="shared" si="21"/>
        <v>#REF!</v>
      </c>
    </row>
    <row r="30">
      <c r="A30" s="66"/>
      <c r="B30" s="95"/>
      <c r="C30" s="68"/>
      <c r="D30" s="69" t="s">
        <v>106</v>
      </c>
      <c r="E30" s="70">
        <v>43921.0</v>
      </c>
      <c r="F30" s="71">
        <v>1.0</v>
      </c>
      <c r="G30" s="72" t="str">
        <f t="shared" si="7"/>
        <v/>
      </c>
      <c r="H30" s="73">
        <v>629.0</v>
      </c>
      <c r="I30" s="73">
        <f>19780-629</f>
        <v>19151</v>
      </c>
      <c r="J30" s="73"/>
      <c r="K30" s="74">
        <v>56.0</v>
      </c>
      <c r="L30" s="75">
        <v>112.0</v>
      </c>
      <c r="M30" s="73">
        <v>26.0</v>
      </c>
      <c r="N30" s="75">
        <v>26.0</v>
      </c>
      <c r="O30" s="74"/>
      <c r="P30" s="75"/>
      <c r="Q30" s="73"/>
      <c r="R30" s="73">
        <v>12.0</v>
      </c>
      <c r="S30" s="76">
        <f t="shared" si="8"/>
        <v>19780</v>
      </c>
      <c r="T30" s="77">
        <f t="shared" si="46"/>
        <v>43921</v>
      </c>
      <c r="U30" s="78"/>
      <c r="V30" s="79"/>
      <c r="W30" s="80"/>
      <c r="X30" s="81" t="str">
        <f t="array" ref="X30">AND(OR(H30:J30&lt;&gt;AH30:AJ30,R30:S30&lt;&gt;AP30:AQ30,L30&lt;K30,N30&lt;M30,P30&lt;O30),ISBLANK(W30))</f>
        <v>#REF!</v>
      </c>
      <c r="Y30" s="82" t="str">
        <f t="shared" si="10"/>
        <v>#N/A</v>
      </c>
      <c r="Z30" s="83" t="str">
        <f t="shared" si="11"/>
        <v>#REF!</v>
      </c>
      <c r="AA30" s="84" t="str">
        <f t="shared" si="12"/>
        <v>No Data</v>
      </c>
      <c r="AB30" s="85" t="str">
        <f t="shared" si="13"/>
        <v/>
      </c>
      <c r="AC30" s="86" t="str">
        <f t="shared" si="14"/>
        <v>Never</v>
      </c>
      <c r="AD30" s="87" t="str">
        <f t="shared" si="15"/>
        <v/>
      </c>
      <c r="AE30" s="57" t="s">
        <v>107</v>
      </c>
      <c r="AF30" s="57" t="str">
        <f t="shared" si="16"/>
        <v/>
      </c>
      <c r="AG30" s="88">
        <f t="shared" si="17"/>
        <v>6108</v>
      </c>
      <c r="AH30" s="89" t="str">
        <f t="shared" ref="AH30:AK30" si="69">vlookup($A30,'States current old'!$A:$G,AH$1,0)</f>
        <v>#REF!</v>
      </c>
      <c r="AI30" s="89" t="str">
        <f t="shared" si="69"/>
        <v>#REF!</v>
      </c>
      <c r="AJ30" s="89" t="str">
        <f t="shared" si="69"/>
        <v>#REF!</v>
      </c>
      <c r="AK30" s="89" t="str">
        <f t="shared" si="69"/>
        <v>#REF!</v>
      </c>
      <c r="AL30" s="89"/>
      <c r="AM30" s="89"/>
      <c r="AN30" s="89"/>
      <c r="AO30" s="89"/>
      <c r="AP30" s="89" t="str">
        <f t="shared" ref="AP30:AQ30" si="70">vlookup($A30,'States current old'!$A:$G,AP$1,0)</f>
        <v>#REF!</v>
      </c>
      <c r="AQ30" s="89" t="str">
        <f t="shared" si="70"/>
        <v>#REF!</v>
      </c>
      <c r="AR30" s="90">
        <f t="shared" si="20"/>
        <v>0</v>
      </c>
      <c r="AS30" s="91" t="str">
        <f t="shared" si="21"/>
        <v>#REF!</v>
      </c>
    </row>
    <row r="31">
      <c r="A31" s="66"/>
      <c r="B31" s="95"/>
      <c r="C31" s="68"/>
      <c r="D31" s="69" t="s">
        <v>108</v>
      </c>
      <c r="E31" s="70">
        <v>43921.583333333336</v>
      </c>
      <c r="F31" s="71">
        <v>1.0</v>
      </c>
      <c r="G31" s="72" t="str">
        <f t="shared" si="7"/>
        <v/>
      </c>
      <c r="H31" s="73">
        <v>1327.0</v>
      </c>
      <c r="I31" s="112">
        <f>15645-1031</f>
        <v>14614</v>
      </c>
      <c r="J31" s="73"/>
      <c r="K31" s="74"/>
      <c r="L31" s="75"/>
      <c r="M31" s="73"/>
      <c r="N31" s="75"/>
      <c r="O31" s="74"/>
      <c r="P31" s="75"/>
      <c r="Q31" s="73"/>
      <c r="R31" s="73">
        <v>14.0</v>
      </c>
      <c r="S31" s="76">
        <f t="shared" si="8"/>
        <v>15941</v>
      </c>
      <c r="T31" s="77">
        <f t="shared" si="46"/>
        <v>43921.625</v>
      </c>
      <c r="U31" s="78"/>
      <c r="V31" s="79"/>
      <c r="W31" s="79"/>
      <c r="X31" s="81" t="str">
        <f t="array" ref="X31">AND(OR(H31:J31&lt;&gt;AH31:AJ31,R31:S31&lt;&gt;AP31:AQ31,L31&lt;K31,N31&lt;M31,P31&lt;O31),ISBLANK(W31))</f>
        <v>#REF!</v>
      </c>
      <c r="Y31" s="82" t="str">
        <f t="shared" si="10"/>
        <v>#N/A</v>
      </c>
      <c r="Z31" s="83" t="str">
        <f t="shared" si="11"/>
        <v>#REF!</v>
      </c>
      <c r="AA31" s="84" t="str">
        <f t="shared" si="12"/>
        <v>No Data</v>
      </c>
      <c r="AB31" s="85" t="str">
        <f t="shared" si="13"/>
        <v/>
      </c>
      <c r="AC31" s="86" t="str">
        <f t="shared" si="14"/>
        <v>Never</v>
      </c>
      <c r="AD31" s="87" t="str">
        <f t="shared" si="15"/>
        <v/>
      </c>
      <c r="AE31" s="57" t="s">
        <v>109</v>
      </c>
      <c r="AF31" s="57" t="str">
        <f t="shared" si="16"/>
        <v/>
      </c>
      <c r="AG31" s="88">
        <f t="shared" si="17"/>
        <v>6093</v>
      </c>
      <c r="AH31" s="89" t="str">
        <f t="shared" ref="AH31:AK31" si="71">vlookup($A31,'States current old'!$A:$G,AH$1,0)</f>
        <v>#REF!</v>
      </c>
      <c r="AI31" s="89" t="str">
        <f t="shared" si="71"/>
        <v>#REF!</v>
      </c>
      <c r="AJ31" s="89" t="str">
        <f t="shared" si="71"/>
        <v>#REF!</v>
      </c>
      <c r="AK31" s="89" t="str">
        <f t="shared" si="71"/>
        <v>#REF!</v>
      </c>
      <c r="AL31" s="89"/>
      <c r="AM31" s="89"/>
      <c r="AN31" s="89"/>
      <c r="AO31" s="89"/>
      <c r="AP31" s="89" t="str">
        <f t="shared" ref="AP31:AQ31" si="72">vlookup($A31,'States current old'!$A:$G,AP$1,0)</f>
        <v>#REF!</v>
      </c>
      <c r="AQ31" s="89" t="str">
        <f t="shared" si="72"/>
        <v>#REF!</v>
      </c>
      <c r="AR31" s="90">
        <f t="shared" si="20"/>
        <v>0</v>
      </c>
      <c r="AS31" s="91" t="str">
        <f t="shared" si="21"/>
        <v>#REF!</v>
      </c>
    </row>
    <row r="32">
      <c r="A32" s="66"/>
      <c r="B32" s="95"/>
      <c r="C32" s="98"/>
      <c r="D32" s="69" t="s">
        <v>110</v>
      </c>
      <c r="E32" s="70">
        <v>43921.354166666664</v>
      </c>
      <c r="F32" s="71">
        <v>14.0</v>
      </c>
      <c r="G32" s="99" t="str">
        <f t="shared" si="7"/>
        <v/>
      </c>
      <c r="H32" s="73">
        <v>2.0</v>
      </c>
      <c r="I32" s="73"/>
      <c r="J32" s="73"/>
      <c r="K32" s="74"/>
      <c r="L32" s="75"/>
      <c r="M32" s="73"/>
      <c r="N32" s="75"/>
      <c r="O32" s="74"/>
      <c r="P32" s="75"/>
      <c r="Q32" s="73"/>
      <c r="R32" s="73"/>
      <c r="S32" s="76">
        <f t="shared" si="8"/>
        <v>2</v>
      </c>
      <c r="T32" s="77">
        <f>if(AND(HOUR(E32)=0,MINUTE(E32)=0),E32,E32-time(F32,0,0))</f>
        <v>43920.77083</v>
      </c>
      <c r="U32" s="78"/>
      <c r="V32" s="79"/>
      <c r="W32" s="80"/>
      <c r="X32" s="81" t="str">
        <f t="array" ref="X32">AND(OR(H32:J32&lt;&gt;AH32:AJ32,R32:S32&lt;&gt;AP32:AQ32,L32&lt;K32,N32&lt;M32,P32&lt;O32),ISBLANK(W32))</f>
        <v>#REF!</v>
      </c>
      <c r="Y32" s="82" t="str">
        <f t="shared" si="10"/>
        <v>#N/A</v>
      </c>
      <c r="Z32" s="83" t="str">
        <f t="shared" si="11"/>
        <v>#REF!</v>
      </c>
      <c r="AA32" s="84" t="str">
        <f t="shared" si="12"/>
        <v>No Data</v>
      </c>
      <c r="AB32" s="85" t="str">
        <f t="shared" si="13"/>
        <v/>
      </c>
      <c r="AC32" s="86" t="str">
        <f t="shared" si="14"/>
        <v>Never</v>
      </c>
      <c r="AD32" s="87" t="str">
        <f t="shared" si="15"/>
        <v/>
      </c>
      <c r="AE32" s="57" t="s">
        <v>111</v>
      </c>
      <c r="AF32" s="57" t="str">
        <f t="shared" si="16"/>
        <v/>
      </c>
      <c r="AG32" s="88">
        <f t="shared" si="17"/>
        <v>6114</v>
      </c>
      <c r="AH32" s="89" t="str">
        <f t="shared" ref="AH32:AK32" si="73">vlookup($A32,'States current old'!$A:$G,AH$1,0)</f>
        <v>#REF!</v>
      </c>
      <c r="AI32" s="89" t="str">
        <f t="shared" si="73"/>
        <v>#REF!</v>
      </c>
      <c r="AJ32" s="89" t="str">
        <f t="shared" si="73"/>
        <v>#REF!</v>
      </c>
      <c r="AK32" s="89" t="str">
        <f t="shared" si="73"/>
        <v>#REF!</v>
      </c>
      <c r="AL32" s="89"/>
      <c r="AM32" s="89"/>
      <c r="AN32" s="89"/>
      <c r="AO32" s="89"/>
      <c r="AP32" s="89" t="str">
        <f t="shared" ref="AP32:AQ32" si="74">vlookup($A32,'States current old'!$A:$G,AP$1,0)</f>
        <v>#REF!</v>
      </c>
      <c r="AQ32" s="89" t="str">
        <f t="shared" si="74"/>
        <v>#REF!</v>
      </c>
      <c r="AR32" s="90">
        <f t="shared" si="20"/>
        <v>0</v>
      </c>
      <c r="AS32" s="91" t="str">
        <f t="shared" si="21"/>
        <v>#REF!</v>
      </c>
    </row>
    <row r="33">
      <c r="A33" s="66"/>
      <c r="B33" s="95"/>
      <c r="C33" s="68"/>
      <c r="D33" s="111"/>
      <c r="E33" s="70">
        <v>43920.75</v>
      </c>
      <c r="F33" s="71">
        <v>1.0</v>
      </c>
      <c r="G33" s="72" t="str">
        <f t="shared" si="7"/>
        <v/>
      </c>
      <c r="H33" s="73">
        <v>937.0</v>
      </c>
      <c r="I33" s="73">
        <f>4454-917</f>
        <v>3537</v>
      </c>
      <c r="J33" s="73"/>
      <c r="K33" s="74"/>
      <c r="L33" s="75">
        <f>1+2+14+17+35+62+46+23+11</f>
        <v>211</v>
      </c>
      <c r="M33" s="73"/>
      <c r="N33" s="75"/>
      <c r="O33" s="74"/>
      <c r="P33" s="75"/>
      <c r="Q33" s="73"/>
      <c r="R33" s="73">
        <v>20.0</v>
      </c>
      <c r="S33" s="76">
        <f t="shared" si="8"/>
        <v>4474</v>
      </c>
      <c r="T33" s="77">
        <f t="shared" ref="T33:T60" si="77">if(AND(HOUR(E33)=0,MINUTE(E33)=0),E33,E33+time(F33,0,0))</f>
        <v>43920.79167</v>
      </c>
      <c r="U33" s="92"/>
      <c r="V33" s="79"/>
      <c r="W33" s="80"/>
      <c r="X33" s="81" t="str">
        <f t="array" ref="X33">AND(OR(H33:J33&lt;&gt;AH33:AJ33,R33:S33&lt;&gt;AP33:AQ33,L33&lt;K33,N33&lt;M33,P33&lt;O33),ISBLANK(W33))</f>
        <v>#REF!</v>
      </c>
      <c r="Y33" s="82" t="str">
        <f t="shared" si="10"/>
        <v>#N/A</v>
      </c>
      <c r="Z33" s="83" t="str">
        <f t="shared" si="11"/>
        <v>#REF!</v>
      </c>
      <c r="AA33" s="84" t="str">
        <f t="shared" si="12"/>
        <v>No Data</v>
      </c>
      <c r="AB33" s="85" t="str">
        <f t="shared" si="13"/>
        <v/>
      </c>
      <c r="AC33" s="86" t="str">
        <f t="shared" si="14"/>
        <v>Never</v>
      </c>
      <c r="AD33" s="87" t="str">
        <f t="shared" si="15"/>
        <v/>
      </c>
      <c r="AE33" s="57" t="s">
        <v>112</v>
      </c>
      <c r="AF33" s="57" t="str">
        <f t="shared" si="16"/>
        <v/>
      </c>
      <c r="AG33" s="88">
        <f t="shared" si="17"/>
        <v>6113</v>
      </c>
      <c r="AH33" s="89" t="str">
        <f t="shared" ref="AH33:AK33" si="75">vlookup($A33,'States current old'!$A:$G,AH$1,0)</f>
        <v>#REF!</v>
      </c>
      <c r="AI33" s="89" t="str">
        <f t="shared" si="75"/>
        <v>#REF!</v>
      </c>
      <c r="AJ33" s="89" t="str">
        <f t="shared" si="75"/>
        <v>#REF!</v>
      </c>
      <c r="AK33" s="89" t="str">
        <f t="shared" si="75"/>
        <v>#REF!</v>
      </c>
      <c r="AL33" s="89"/>
      <c r="AM33" s="89"/>
      <c r="AN33" s="89"/>
      <c r="AO33" s="89"/>
      <c r="AP33" s="89" t="str">
        <f t="shared" ref="AP33:AQ33" si="76">vlookup($A33,'States current old'!$A:$G,AP$1,0)</f>
        <v>#REF!</v>
      </c>
      <c r="AQ33" s="89" t="str">
        <f t="shared" si="76"/>
        <v>#REF!</v>
      </c>
      <c r="AR33" s="90">
        <f t="shared" si="20"/>
        <v>0</v>
      </c>
      <c r="AS33" s="91" t="str">
        <f t="shared" si="21"/>
        <v>#REF!</v>
      </c>
    </row>
    <row r="34">
      <c r="A34" s="66"/>
      <c r="B34" s="95"/>
      <c r="C34" s="68"/>
      <c r="D34" s="113" t="s">
        <v>113</v>
      </c>
      <c r="E34" s="70">
        <v>43921.333333333336</v>
      </c>
      <c r="F34" s="71">
        <v>2.0</v>
      </c>
      <c r="G34" s="72" t="str">
        <f t="shared" si="7"/>
        <v/>
      </c>
      <c r="H34" s="73">
        <v>184.0</v>
      </c>
      <c r="I34" s="73">
        <f>4411-177</f>
        <v>4234</v>
      </c>
      <c r="J34" s="73"/>
      <c r="K34" s="74"/>
      <c r="L34" s="75">
        <v>14.0</v>
      </c>
      <c r="M34" s="73"/>
      <c r="N34" s="75"/>
      <c r="O34" s="74"/>
      <c r="P34" s="75"/>
      <c r="Q34" s="73"/>
      <c r="R34" s="73">
        <v>4.0</v>
      </c>
      <c r="S34" s="76">
        <f t="shared" si="8"/>
        <v>4418</v>
      </c>
      <c r="T34" s="77">
        <f t="shared" si="77"/>
        <v>43921.41667</v>
      </c>
      <c r="U34" s="78"/>
      <c r="V34" s="79"/>
      <c r="W34" s="80"/>
      <c r="X34" s="81" t="str">
        <f t="array" ref="X34">AND(OR(H34:J34&lt;&gt;AH34:AJ34,R34:S34&lt;&gt;AP34:AQ34,L34&lt;K34,N34&lt;M34,P34&lt;O34),ISBLANK(W34))</f>
        <v>#REF!</v>
      </c>
      <c r="Y34" s="82" t="str">
        <f t="shared" si="10"/>
        <v>#N/A</v>
      </c>
      <c r="Z34" s="83" t="str">
        <f t="shared" si="11"/>
        <v>#REF!</v>
      </c>
      <c r="AA34" s="84" t="str">
        <f t="shared" si="12"/>
        <v>No Data</v>
      </c>
      <c r="AB34" s="85" t="str">
        <f t="shared" si="13"/>
        <v/>
      </c>
      <c r="AC34" s="86" t="str">
        <f t="shared" si="14"/>
        <v>Never</v>
      </c>
      <c r="AD34" s="87" t="str">
        <f t="shared" si="15"/>
        <v/>
      </c>
      <c r="AE34" s="57" t="s">
        <v>114</v>
      </c>
      <c r="AF34" s="57" t="str">
        <f t="shared" si="16"/>
        <v/>
      </c>
      <c r="AG34" s="88">
        <f t="shared" si="17"/>
        <v>6098</v>
      </c>
      <c r="AH34" s="89" t="str">
        <f t="shared" ref="AH34:AK34" si="78">vlookup($A34,'States current old'!$A:$G,AH$1,0)</f>
        <v>#REF!</v>
      </c>
      <c r="AI34" s="89" t="str">
        <f t="shared" si="78"/>
        <v>#REF!</v>
      </c>
      <c r="AJ34" s="89" t="str">
        <f t="shared" si="78"/>
        <v>#REF!</v>
      </c>
      <c r="AK34" s="89" t="str">
        <f t="shared" si="78"/>
        <v>#REF!</v>
      </c>
      <c r="AL34" s="89"/>
      <c r="AM34" s="89"/>
      <c r="AN34" s="89"/>
      <c r="AO34" s="89"/>
      <c r="AP34" s="89" t="str">
        <f t="shared" ref="AP34:AQ34" si="79">vlookup($A34,'States current old'!$A:$G,AP$1,0)</f>
        <v>#REF!</v>
      </c>
      <c r="AQ34" s="89" t="str">
        <f t="shared" si="79"/>
        <v>#REF!</v>
      </c>
      <c r="AR34" s="90">
        <f t="shared" si="20"/>
        <v>0</v>
      </c>
      <c r="AS34" s="91" t="str">
        <f t="shared" si="21"/>
        <v>#REF!</v>
      </c>
    </row>
    <row r="35">
      <c r="A35" s="66"/>
      <c r="B35" s="95"/>
      <c r="C35" s="68"/>
      <c r="D35" s="106" t="s">
        <v>115</v>
      </c>
      <c r="E35" s="70">
        <v>43921.37847222222</v>
      </c>
      <c r="F35" s="71">
        <v>0.0</v>
      </c>
      <c r="G35" s="72" t="str">
        <f t="shared" si="7"/>
        <v/>
      </c>
      <c r="H35" s="73">
        <v>1498.0</v>
      </c>
      <c r="I35" s="73">
        <f>23106-1498</f>
        <v>21608</v>
      </c>
      <c r="J35" s="73"/>
      <c r="K35" s="74">
        <v>157.0</v>
      </c>
      <c r="L35" s="97">
        <v>157.0</v>
      </c>
      <c r="M35" s="73"/>
      <c r="N35" s="75"/>
      <c r="O35" s="74"/>
      <c r="P35" s="75"/>
      <c r="Q35" s="73"/>
      <c r="R35" s="73">
        <v>8.0</v>
      </c>
      <c r="S35" s="76">
        <f t="shared" si="8"/>
        <v>23106</v>
      </c>
      <c r="T35" s="77">
        <f t="shared" si="77"/>
        <v>43921.37847</v>
      </c>
      <c r="U35" s="109"/>
      <c r="V35" s="79"/>
      <c r="W35" s="8"/>
      <c r="X35" s="81" t="str">
        <f t="array" ref="X35">AND(OR(H35:J35&lt;&gt;AH35:AJ35,R35:S35&lt;&gt;AP35:AQ35,L35&lt;K35,N35&lt;M35,P35&lt;O35),ISBLANK(W36))</f>
        <v>#REF!</v>
      </c>
      <c r="Y35" s="82" t="str">
        <f t="shared" si="10"/>
        <v>#N/A</v>
      </c>
      <c r="Z35" s="83" t="str">
        <f t="shared" si="11"/>
        <v>#REF!</v>
      </c>
      <c r="AA35" s="84" t="str">
        <f t="shared" si="12"/>
        <v>No Data</v>
      </c>
      <c r="AB35" s="85" t="str">
        <f t="shared" si="13"/>
        <v/>
      </c>
      <c r="AC35" s="86" t="str">
        <f t="shared" si="14"/>
        <v>Never</v>
      </c>
      <c r="AD35" s="87" t="str">
        <f t="shared" si="15"/>
        <v/>
      </c>
      <c r="AE35" s="57" t="s">
        <v>116</v>
      </c>
      <c r="AF35" s="57" t="str">
        <f t="shared" si="16"/>
        <v/>
      </c>
      <c r="AG35" s="88">
        <f t="shared" si="17"/>
        <v>6099</v>
      </c>
      <c r="AH35" s="89" t="str">
        <f t="shared" ref="AH35:AK35" si="80">vlookup($A35,'States current old'!$A:$G,AH$1,0)</f>
        <v>#REF!</v>
      </c>
      <c r="AI35" s="89" t="str">
        <f t="shared" si="80"/>
        <v>#REF!</v>
      </c>
      <c r="AJ35" s="89" t="str">
        <f t="shared" si="80"/>
        <v>#REF!</v>
      </c>
      <c r="AK35" s="89" t="str">
        <f t="shared" si="80"/>
        <v>#REF!</v>
      </c>
      <c r="AL35" s="89"/>
      <c r="AM35" s="89"/>
      <c r="AN35" s="89"/>
      <c r="AO35" s="89"/>
      <c r="AP35" s="89" t="str">
        <f t="shared" ref="AP35:AQ35" si="81">vlookup($A35,'States current old'!$A:$G,AP$1,0)</f>
        <v>#REF!</v>
      </c>
      <c r="AQ35" s="89" t="str">
        <f t="shared" si="81"/>
        <v>#REF!</v>
      </c>
      <c r="AR35" s="90">
        <f t="shared" si="20"/>
        <v>0</v>
      </c>
      <c r="AS35" s="91" t="str">
        <f t="shared" si="21"/>
        <v>#REF!</v>
      </c>
    </row>
    <row r="36">
      <c r="A36" s="66"/>
      <c r="B36" s="95"/>
      <c r="C36" s="68"/>
      <c r="D36" s="69" t="s">
        <v>117</v>
      </c>
      <c r="E36" s="70">
        <v>43921.666666666664</v>
      </c>
      <c r="F36" s="71">
        <v>2.0</v>
      </c>
      <c r="G36" s="72" t="str">
        <f t="shared" si="7"/>
        <v/>
      </c>
      <c r="H36" s="73">
        <v>126.0</v>
      </c>
      <c r="I36" s="73">
        <v>4131.0</v>
      </c>
      <c r="J36" s="73"/>
      <c r="K36" s="74">
        <v>21.0</v>
      </c>
      <c r="L36" s="75">
        <v>21.0</v>
      </c>
      <c r="M36" s="73"/>
      <c r="N36" s="75"/>
      <c r="O36" s="74"/>
      <c r="P36" s="75"/>
      <c r="Q36" s="73">
        <v>30.0</v>
      </c>
      <c r="R36" s="73">
        <v>3.0</v>
      </c>
      <c r="S36" s="76">
        <f t="shared" si="8"/>
        <v>4257</v>
      </c>
      <c r="T36" s="77">
        <f t="shared" si="77"/>
        <v>43921.75</v>
      </c>
      <c r="U36" s="109"/>
      <c r="V36" s="79"/>
      <c r="W36" s="80"/>
      <c r="X36" s="81" t="str">
        <f t="array" ref="X36">AND(OR(H36:J36&lt;&gt;AH36:AJ36,R36:S36&lt;&gt;AP36:AQ36,L36&lt;K36,N36&lt;M36,P36&lt;O36),ISBLANK(#REF!))</f>
        <v>#REF!</v>
      </c>
      <c r="Y36" s="82" t="str">
        <f t="shared" si="10"/>
        <v>#N/A</v>
      </c>
      <c r="Z36" s="83" t="str">
        <f t="shared" si="11"/>
        <v>#REF!</v>
      </c>
      <c r="AA36" s="84" t="str">
        <f t="shared" si="12"/>
        <v>No Data</v>
      </c>
      <c r="AB36" s="85" t="str">
        <f t="shared" si="13"/>
        <v/>
      </c>
      <c r="AC36" s="86" t="str">
        <f t="shared" si="14"/>
        <v>Never</v>
      </c>
      <c r="AD36" s="87" t="str">
        <f t="shared" si="15"/>
        <v/>
      </c>
      <c r="AE36" s="57" t="s">
        <v>118</v>
      </c>
      <c r="AF36" s="57" t="str">
        <f t="shared" si="16"/>
        <v/>
      </c>
      <c r="AG36" s="88">
        <f t="shared" si="17"/>
        <v>6090</v>
      </c>
      <c r="AH36" s="89" t="str">
        <f t="shared" ref="AH36:AK36" si="82">vlookup($A36,'States current old'!$A:$G,AH$1,0)</f>
        <v>#REF!</v>
      </c>
      <c r="AI36" s="89" t="str">
        <f t="shared" si="82"/>
        <v>#REF!</v>
      </c>
      <c r="AJ36" s="89" t="str">
        <f t="shared" si="82"/>
        <v>#REF!</v>
      </c>
      <c r="AK36" s="89" t="str">
        <f t="shared" si="82"/>
        <v>#REF!</v>
      </c>
      <c r="AL36" s="89"/>
      <c r="AM36" s="89"/>
      <c r="AN36" s="89"/>
      <c r="AO36" s="89"/>
      <c r="AP36" s="89" t="str">
        <f t="shared" ref="AP36:AQ36" si="83">vlookup($A36,'States current old'!$A:$G,AP$1,0)</f>
        <v>#REF!</v>
      </c>
      <c r="AQ36" s="89" t="str">
        <f t="shared" si="83"/>
        <v>#REF!</v>
      </c>
      <c r="AR36" s="90">
        <f t="shared" si="20"/>
        <v>0</v>
      </c>
      <c r="AS36" s="91" t="str">
        <f t="shared" si="21"/>
        <v>#REF!</v>
      </c>
    </row>
    <row r="37">
      <c r="A37" s="66"/>
      <c r="B37" s="95"/>
      <c r="C37" s="68"/>
      <c r="D37" s="69" t="s">
        <v>119</v>
      </c>
      <c r="E37" s="70">
        <v>43921.5</v>
      </c>
      <c r="F37" s="71">
        <v>2.0</v>
      </c>
      <c r="G37" s="72" t="str">
        <f t="shared" si="7"/>
        <v/>
      </c>
      <c r="H37" s="73">
        <v>172.0</v>
      </c>
      <c r="I37" s="73">
        <v>2931.0</v>
      </c>
      <c r="J37" s="73">
        <f>3111-2931-172</f>
        <v>8</v>
      </c>
      <c r="K37" s="74"/>
      <c r="L37" s="75"/>
      <c r="M37" s="73"/>
      <c r="N37" s="75"/>
      <c r="O37" s="74"/>
      <c r="P37" s="75"/>
      <c r="Q37" s="73"/>
      <c r="R37" s="73">
        <v>3.0</v>
      </c>
      <c r="S37" s="76">
        <f t="shared" si="8"/>
        <v>3111</v>
      </c>
      <c r="T37" s="77">
        <f t="shared" si="77"/>
        <v>43921.58333</v>
      </c>
      <c r="U37" s="109"/>
      <c r="V37" s="79"/>
      <c r="W37" s="80"/>
      <c r="X37" s="81" t="str">
        <f t="array" ref="X37">AND(OR(H37:J37&lt;&gt;AH37:AJ37,R37:S37&lt;&gt;AP37:AQ37,L37&lt;K37,N37&lt;M37,P37&lt;O37),ISBLANK(W37))</f>
        <v>#REF!</v>
      </c>
      <c r="Y37" s="82" t="str">
        <f t="shared" si="10"/>
        <v>#N/A</v>
      </c>
      <c r="Z37" s="83" t="str">
        <f t="shared" si="11"/>
        <v>#REF!</v>
      </c>
      <c r="AA37" s="84" t="str">
        <f t="shared" si="12"/>
        <v>No Data</v>
      </c>
      <c r="AB37" s="85" t="str">
        <f t="shared" si="13"/>
        <v/>
      </c>
      <c r="AC37" s="86" t="str">
        <f t="shared" si="14"/>
        <v>Never</v>
      </c>
      <c r="AD37" s="87" t="str">
        <f t="shared" si="15"/>
        <v/>
      </c>
      <c r="AE37" s="57" t="s">
        <v>120</v>
      </c>
      <c r="AF37" s="57" t="str">
        <f t="shared" si="16"/>
        <v/>
      </c>
      <c r="AG37" s="88">
        <f t="shared" si="17"/>
        <v>6094</v>
      </c>
      <c r="AH37" s="89" t="str">
        <f t="shared" ref="AH37:AK37" si="84">vlookup($A37,'States current old'!$A:$G,AH$1,0)</f>
        <v>#REF!</v>
      </c>
      <c r="AI37" s="89" t="str">
        <f t="shared" si="84"/>
        <v>#REF!</v>
      </c>
      <c r="AJ37" s="89" t="str">
        <f t="shared" si="84"/>
        <v>#REF!</v>
      </c>
      <c r="AK37" s="89" t="str">
        <f t="shared" si="84"/>
        <v>#REF!</v>
      </c>
      <c r="AL37" s="89"/>
      <c r="AM37" s="89"/>
      <c r="AN37" s="89"/>
      <c r="AO37" s="89"/>
      <c r="AP37" s="89" t="str">
        <f t="shared" ref="AP37:AQ37" si="85">vlookup($A37,'States current old'!$A:$G,AP$1,0)</f>
        <v>#REF!</v>
      </c>
      <c r="AQ37" s="89" t="str">
        <f t="shared" si="85"/>
        <v>#REF!</v>
      </c>
      <c r="AR37" s="90">
        <f t="shared" si="20"/>
        <v>8</v>
      </c>
      <c r="AS37" s="91" t="str">
        <f t="shared" si="21"/>
        <v>#REF!</v>
      </c>
    </row>
    <row r="38">
      <c r="A38" s="66"/>
      <c r="B38" s="95"/>
      <c r="C38" s="68"/>
      <c r="D38" s="69" t="s">
        <v>121</v>
      </c>
      <c r="E38" s="70">
        <v>43920.375</v>
      </c>
      <c r="F38" s="71">
        <v>0.0</v>
      </c>
      <c r="G38" s="72" t="str">
        <f t="shared" si="7"/>
        <v/>
      </c>
      <c r="H38" s="73">
        <v>314.0</v>
      </c>
      <c r="I38" s="73">
        <v>5413.0</v>
      </c>
      <c r="J38" s="73">
        <v>65.0</v>
      </c>
      <c r="K38" s="74">
        <v>45.0</v>
      </c>
      <c r="L38" s="75">
        <v>45.0</v>
      </c>
      <c r="M38" s="73"/>
      <c r="N38" s="75"/>
      <c r="O38" s="74"/>
      <c r="P38" s="75"/>
      <c r="Q38" s="73"/>
      <c r="R38" s="73">
        <v>3.0</v>
      </c>
      <c r="S38" s="76">
        <f t="shared" si="8"/>
        <v>5792</v>
      </c>
      <c r="T38" s="77">
        <f t="shared" si="77"/>
        <v>43920.375</v>
      </c>
      <c r="U38" s="109"/>
      <c r="V38" s="79"/>
      <c r="W38" s="80"/>
      <c r="X38" s="81" t="str">
        <f t="array" ref="X38">AND(OR(H38:J38&lt;&gt;AH38:AJ38,R38:S38&lt;&gt;AP38:AQ38,L38&lt;K38,N38&lt;M38,P38&lt;O38),ISBLANK(W38))</f>
        <v>#REF!</v>
      </c>
      <c r="Y38" s="82" t="str">
        <f t="shared" si="10"/>
        <v>#N/A</v>
      </c>
      <c r="Z38" s="83" t="str">
        <f t="shared" si="11"/>
        <v>#REF!</v>
      </c>
      <c r="AA38" s="84" t="str">
        <f t="shared" si="12"/>
        <v>No Data</v>
      </c>
      <c r="AB38" s="85" t="str">
        <f t="shared" si="13"/>
        <v/>
      </c>
      <c r="AC38" s="86" t="str">
        <f t="shared" si="14"/>
        <v>Never</v>
      </c>
      <c r="AD38" s="87" t="str">
        <f t="shared" si="15"/>
        <v/>
      </c>
      <c r="AE38" s="57" t="s">
        <v>122</v>
      </c>
      <c r="AF38" s="57" t="str">
        <f t="shared" si="16"/>
        <v/>
      </c>
      <c r="AG38" s="88">
        <f t="shared" si="17"/>
        <v>6123</v>
      </c>
      <c r="AH38" s="89" t="str">
        <f t="shared" ref="AH38:AK38" si="86">vlookup($A38,'States current old'!$A:$G,AH$1,0)</f>
        <v>#REF!</v>
      </c>
      <c r="AI38" s="89" t="str">
        <f t="shared" si="86"/>
        <v>#REF!</v>
      </c>
      <c r="AJ38" s="89" t="str">
        <f t="shared" si="86"/>
        <v>#REF!</v>
      </c>
      <c r="AK38" s="89" t="str">
        <f t="shared" si="86"/>
        <v>#REF!</v>
      </c>
      <c r="AL38" s="89"/>
      <c r="AM38" s="89"/>
      <c r="AN38" s="89"/>
      <c r="AO38" s="89"/>
      <c r="AP38" s="89" t="str">
        <f t="shared" ref="AP38:AQ38" si="87">vlookup($A38,'States current old'!$A:$G,AP$1,0)</f>
        <v>#REF!</v>
      </c>
      <c r="AQ38" s="89" t="str">
        <f t="shared" si="87"/>
        <v>#REF!</v>
      </c>
      <c r="AR38" s="90">
        <f t="shared" si="20"/>
        <v>65</v>
      </c>
      <c r="AS38" s="91" t="str">
        <f t="shared" si="21"/>
        <v>#REF!</v>
      </c>
    </row>
    <row r="39">
      <c r="A39" s="66"/>
      <c r="B39" s="95"/>
      <c r="C39" s="68"/>
      <c r="D39" s="69" t="s">
        <v>123</v>
      </c>
      <c r="E39" s="70">
        <v>43921.541666666664</v>
      </c>
      <c r="F39" s="71">
        <v>0.0</v>
      </c>
      <c r="G39" s="72" t="str">
        <f t="shared" si="7"/>
        <v/>
      </c>
      <c r="H39" s="73">
        <v>18696.0</v>
      </c>
      <c r="I39" s="73">
        <v>27077.0</v>
      </c>
      <c r="J39" s="73"/>
      <c r="K39" s="74"/>
      <c r="L39" s="75"/>
      <c r="M39" s="73"/>
      <c r="N39" s="75"/>
      <c r="O39" s="74"/>
      <c r="P39" s="75"/>
      <c r="Q39" s="73"/>
      <c r="R39" s="73">
        <v>267.0</v>
      </c>
      <c r="S39" s="76">
        <f t="shared" si="8"/>
        <v>45773</v>
      </c>
      <c r="T39" s="77">
        <f t="shared" si="77"/>
        <v>43921.54167</v>
      </c>
      <c r="U39" s="109"/>
      <c r="V39" s="79"/>
      <c r="W39" s="80"/>
      <c r="X39" s="81" t="str">
        <f t="array" ref="X39">AND(OR(H39:J39&lt;&gt;AH39:AJ39,R39:S39&lt;&gt;AP39:AQ39,L39&lt;K39,N39&lt;M39,P39&lt;O39),ISBLANK(W39))</f>
        <v>#REF!</v>
      </c>
      <c r="Y39" s="82" t="str">
        <f t="shared" si="10"/>
        <v>#N/A</v>
      </c>
      <c r="Z39" s="83" t="str">
        <f t="shared" si="11"/>
        <v>#REF!</v>
      </c>
      <c r="AA39" s="84" t="str">
        <f t="shared" si="12"/>
        <v>No Data</v>
      </c>
      <c r="AB39" s="85" t="str">
        <f t="shared" si="13"/>
        <v/>
      </c>
      <c r="AC39" s="86" t="str">
        <f t="shared" si="14"/>
        <v>Never</v>
      </c>
      <c r="AD39" s="87" t="str">
        <f t="shared" si="15"/>
        <v/>
      </c>
      <c r="AE39" s="57" t="s">
        <v>124</v>
      </c>
      <c r="AF39" s="57" t="str">
        <f t="shared" si="16"/>
        <v/>
      </c>
      <c r="AG39" s="88">
        <f t="shared" si="17"/>
        <v>6095</v>
      </c>
      <c r="AH39" s="89" t="str">
        <f t="shared" ref="AH39:AK39" si="88">vlookup($A39,'States current old'!$A:$G,AH$1,0)</f>
        <v>#REF!</v>
      </c>
      <c r="AI39" s="89" t="str">
        <f t="shared" si="88"/>
        <v>#REF!</v>
      </c>
      <c r="AJ39" s="89" t="str">
        <f t="shared" si="88"/>
        <v>#REF!</v>
      </c>
      <c r="AK39" s="89" t="str">
        <f t="shared" si="88"/>
        <v>#REF!</v>
      </c>
      <c r="AL39" s="89"/>
      <c r="AM39" s="89"/>
      <c r="AN39" s="89"/>
      <c r="AO39" s="89"/>
      <c r="AP39" s="89" t="str">
        <f t="shared" ref="AP39:AQ39" si="89">vlookup($A39,'States current old'!$A:$G,AP$1,0)</f>
        <v>#REF!</v>
      </c>
      <c r="AQ39" s="89" t="str">
        <f t="shared" si="89"/>
        <v>#REF!</v>
      </c>
      <c r="AR39" s="90">
        <f t="shared" si="20"/>
        <v>0</v>
      </c>
      <c r="AS39" s="91" t="str">
        <f t="shared" si="21"/>
        <v>#REF!</v>
      </c>
    </row>
    <row r="40">
      <c r="A40" s="66"/>
      <c r="B40" s="95"/>
      <c r="C40" s="68"/>
      <c r="D40" s="69" t="s">
        <v>125</v>
      </c>
      <c r="E40" s="70">
        <v>43921.0</v>
      </c>
      <c r="F40" s="71">
        <v>2.0</v>
      </c>
      <c r="G40" s="72" t="str">
        <f t="shared" si="7"/>
        <v/>
      </c>
      <c r="H40" s="73">
        <v>281.0</v>
      </c>
      <c r="I40" s="114">
        <v>12246.0</v>
      </c>
      <c r="J40" s="73"/>
      <c r="K40" s="74">
        <v>22.0</v>
      </c>
      <c r="L40" s="97">
        <v>22.0</v>
      </c>
      <c r="M40" s="73"/>
      <c r="N40" s="75"/>
      <c r="O40" s="74"/>
      <c r="P40" s="75"/>
      <c r="Q40" s="73">
        <v>26.0</v>
      </c>
      <c r="R40" s="80">
        <v>4.0</v>
      </c>
      <c r="S40" s="76">
        <f t="shared" si="8"/>
        <v>12527</v>
      </c>
      <c r="T40" s="77">
        <f t="shared" si="77"/>
        <v>43921</v>
      </c>
      <c r="U40" s="109"/>
      <c r="V40" s="79"/>
      <c r="W40" s="80"/>
      <c r="X40" s="81" t="str">
        <f t="array" ref="X40">AND(OR(H40:J40&lt;&gt;AH40:AJ40,Q40:S40&lt;&gt;AP40:AQ40,L40&lt;K40,N40&lt;M40,P40&lt;O40),ISBLANK(W40))</f>
        <v>#REF!</v>
      </c>
      <c r="Y40" s="82" t="str">
        <f t="shared" si="10"/>
        <v>#N/A</v>
      </c>
      <c r="Z40" s="83" t="str">
        <f t="shared" si="11"/>
        <v>#REF!</v>
      </c>
      <c r="AA40" s="84" t="str">
        <f t="shared" si="12"/>
        <v>No Data</v>
      </c>
      <c r="AB40" s="85" t="str">
        <f t="shared" si="13"/>
        <v/>
      </c>
      <c r="AC40" s="86" t="str">
        <f t="shared" si="14"/>
        <v>Never</v>
      </c>
      <c r="AD40" s="87" t="str">
        <f t="shared" si="15"/>
        <v/>
      </c>
      <c r="AE40" s="57" t="s">
        <v>126</v>
      </c>
      <c r="AF40" s="57" t="str">
        <f t="shared" si="16"/>
        <v/>
      </c>
      <c r="AG40" s="88">
        <f t="shared" si="17"/>
        <v>6108</v>
      </c>
      <c r="AH40" s="89" t="str">
        <f t="shared" ref="AH40:AK40" si="90">vlookup($A40,'States current old'!$A:$G,AH$1,0)</f>
        <v>#REF!</v>
      </c>
      <c r="AI40" s="89" t="str">
        <f t="shared" si="90"/>
        <v>#REF!</v>
      </c>
      <c r="AJ40" s="89" t="str">
        <f t="shared" si="90"/>
        <v>#REF!</v>
      </c>
      <c r="AK40" s="89" t="str">
        <f t="shared" si="90"/>
        <v>#REF!</v>
      </c>
      <c r="AL40" s="89"/>
      <c r="AM40" s="89"/>
      <c r="AN40" s="89"/>
      <c r="AO40" s="89"/>
      <c r="AP40" s="89" t="str">
        <f t="shared" ref="AP40:AQ40" si="91">vlookup($A40,'States current old'!$A:$G,AP$1,0)</f>
        <v>#REF!</v>
      </c>
      <c r="AQ40" s="89" t="str">
        <f t="shared" si="91"/>
        <v>#REF!</v>
      </c>
      <c r="AR40" s="90">
        <f t="shared" si="20"/>
        <v>0</v>
      </c>
      <c r="AS40" s="91" t="str">
        <f t="shared" si="21"/>
        <v>#REF!</v>
      </c>
    </row>
    <row r="41" ht="96.75" customHeight="1">
      <c r="A41" s="66"/>
      <c r="B41" s="95"/>
      <c r="C41" s="68"/>
      <c r="D41" s="69" t="s">
        <v>127</v>
      </c>
      <c r="E41" s="70">
        <v>43923.0</v>
      </c>
      <c r="F41" s="71">
        <v>3.0</v>
      </c>
      <c r="G41" s="72" t="str">
        <f t="shared" si="7"/>
        <v/>
      </c>
      <c r="H41" s="73">
        <v>1458.0</v>
      </c>
      <c r="I41" s="73">
        <v>12588.0</v>
      </c>
      <c r="J41" s="73"/>
      <c r="K41" s="74"/>
      <c r="L41" s="75"/>
      <c r="M41" s="73"/>
      <c r="N41" s="75"/>
      <c r="O41" s="74"/>
      <c r="P41" s="75"/>
      <c r="Q41" s="73"/>
      <c r="R41" s="73">
        <v>38.0</v>
      </c>
      <c r="S41" s="76">
        <f t="shared" si="8"/>
        <v>14046</v>
      </c>
      <c r="T41" s="77">
        <f t="shared" si="77"/>
        <v>43923</v>
      </c>
      <c r="U41" s="109"/>
      <c r="V41" s="79" t="s">
        <v>128</v>
      </c>
      <c r="W41" s="80"/>
      <c r="X41" s="81" t="str">
        <f t="array" ref="X41">AND(OR(H41:J41&lt;&gt;AH41:AJ41,R41:S41&lt;&gt;AP41:AQ41,L41&lt;K41,N41&lt;M41,P41&lt;O41),ISBLANK(W41))</f>
        <v>#REF!</v>
      </c>
      <c r="Y41" s="82" t="str">
        <f t="shared" si="10"/>
        <v>#N/A</v>
      </c>
      <c r="Z41" s="83" t="str">
        <f t="shared" si="11"/>
        <v>#REF!</v>
      </c>
      <c r="AA41" s="84" t="str">
        <f t="shared" si="12"/>
        <v>No Data</v>
      </c>
      <c r="AB41" s="85" t="str">
        <f t="shared" si="13"/>
        <v/>
      </c>
      <c r="AC41" s="86" t="str">
        <f t="shared" si="14"/>
        <v>Never</v>
      </c>
      <c r="AD41" s="87" t="str">
        <f t="shared" si="15"/>
        <v/>
      </c>
      <c r="AE41" s="57" t="s">
        <v>129</v>
      </c>
      <c r="AF41" s="57" t="str">
        <f t="shared" si="16"/>
        <v/>
      </c>
      <c r="AG41" s="88">
        <f t="shared" si="17"/>
        <v>6060</v>
      </c>
      <c r="AH41" s="89" t="str">
        <f t="shared" ref="AH41:AK41" si="92">vlookup($A41,'States current old'!$A:$G,AH$1,0)</f>
        <v>#REF!</v>
      </c>
      <c r="AI41" s="89" t="str">
        <f t="shared" si="92"/>
        <v>#REF!</v>
      </c>
      <c r="AJ41" s="89" t="str">
        <f t="shared" si="92"/>
        <v>#REF!</v>
      </c>
      <c r="AK41" s="89" t="str">
        <f t="shared" si="92"/>
        <v>#REF!</v>
      </c>
      <c r="AL41" s="89"/>
      <c r="AM41" s="89"/>
      <c r="AN41" s="89"/>
      <c r="AO41" s="89"/>
      <c r="AP41" s="89" t="str">
        <f t="shared" ref="AP41:AQ41" si="93">vlookup($A41,'States current old'!$A:$G,AP$1,0)</f>
        <v>#REF!</v>
      </c>
      <c r="AQ41" s="89" t="str">
        <f t="shared" si="93"/>
        <v>#REF!</v>
      </c>
      <c r="AR41" s="90">
        <f t="shared" si="20"/>
        <v>0</v>
      </c>
      <c r="AS41" s="91" t="str">
        <f t="shared" si="21"/>
        <v>#REF!</v>
      </c>
    </row>
    <row r="42">
      <c r="A42" s="66"/>
      <c r="B42" s="95"/>
      <c r="C42" s="98"/>
      <c r="D42" s="96" t="s">
        <v>130</v>
      </c>
      <c r="E42" s="70">
        <v>43919.38611111111</v>
      </c>
      <c r="F42" s="71">
        <v>0.0</v>
      </c>
      <c r="G42" s="99" t="str">
        <f t="shared" si="7"/>
        <v/>
      </c>
      <c r="H42" s="73">
        <v>75795.0</v>
      </c>
      <c r="I42" s="73">
        <f>205186-75795</f>
        <v>129391</v>
      </c>
      <c r="J42" s="115"/>
      <c r="K42" s="74">
        <v>10929.0</v>
      </c>
      <c r="L42" s="75">
        <f>10929+4975</f>
        <v>15904</v>
      </c>
      <c r="M42" s="74">
        <v>2710.0</v>
      </c>
      <c r="N42" s="75">
        <v>2710.0</v>
      </c>
      <c r="O42" s="74"/>
      <c r="P42" s="75"/>
      <c r="Q42" s="73">
        <v>4975.0</v>
      </c>
      <c r="R42" s="73">
        <v>1550.0</v>
      </c>
      <c r="S42" s="76">
        <f t="shared" si="8"/>
        <v>205186</v>
      </c>
      <c r="T42" s="77">
        <f t="shared" si="77"/>
        <v>43919.38611</v>
      </c>
      <c r="U42" s="109"/>
      <c r="V42" s="79"/>
      <c r="W42" s="80"/>
      <c r="X42" s="81" t="str">
        <f t="array" ref="X42">AND(OR(H42:J42&lt;&gt;AH42:AJ42,R42:S42&lt;&gt;AP42:AQ42,L42&lt;K42,N42&lt;M42,P42&lt;O42),ISBLANK(W42))</f>
        <v>#REF!</v>
      </c>
      <c r="Y42" s="82" t="str">
        <f t="shared" si="10"/>
        <v>#N/A</v>
      </c>
      <c r="Z42" s="83" t="str">
        <f t="shared" si="11"/>
        <v>#REF!</v>
      </c>
      <c r="AA42" s="84" t="str">
        <f t="shared" si="12"/>
        <v>No Data</v>
      </c>
      <c r="AB42" s="85" t="str">
        <f t="shared" si="13"/>
        <v/>
      </c>
      <c r="AC42" s="86" t="str">
        <f t="shared" si="14"/>
        <v>Never</v>
      </c>
      <c r="AD42" s="87" t="str">
        <f t="shared" si="15"/>
        <v/>
      </c>
      <c r="AE42" s="57" t="s">
        <v>131</v>
      </c>
      <c r="AF42" s="57" t="str">
        <f t="shared" si="16"/>
        <v/>
      </c>
      <c r="AG42" s="88">
        <f t="shared" si="17"/>
        <v>6147</v>
      </c>
      <c r="AH42" s="89" t="str">
        <f t="shared" ref="AH42:AK42" si="94">vlookup($A42,'States current old'!$A:$G,AH$1,0)</f>
        <v>#REF!</v>
      </c>
      <c r="AI42" s="89" t="str">
        <f t="shared" si="94"/>
        <v>#REF!</v>
      </c>
      <c r="AJ42" s="89" t="str">
        <f t="shared" si="94"/>
        <v>#REF!</v>
      </c>
      <c r="AK42" s="89" t="str">
        <f t="shared" si="94"/>
        <v>#REF!</v>
      </c>
      <c r="AL42" s="89"/>
      <c r="AM42" s="89"/>
      <c r="AN42" s="89"/>
      <c r="AO42" s="89"/>
      <c r="AP42" s="89" t="str">
        <f t="shared" ref="AP42:AQ42" si="95">vlookup($A42,'States current old'!$A:$G,AP$1,0)</f>
        <v>#REF!</v>
      </c>
      <c r="AQ42" s="89" t="str">
        <f t="shared" si="95"/>
        <v>#REF!</v>
      </c>
      <c r="AR42" s="90">
        <f t="shared" si="20"/>
        <v>0</v>
      </c>
      <c r="AS42" s="91" t="str">
        <f t="shared" si="21"/>
        <v>#REF!</v>
      </c>
    </row>
    <row r="43">
      <c r="A43" s="66"/>
      <c r="B43" s="95"/>
      <c r="C43" s="68"/>
      <c r="D43" s="69"/>
      <c r="E43" s="70">
        <v>43921.583333333336</v>
      </c>
      <c r="F43" s="71">
        <v>0.0</v>
      </c>
      <c r="G43" s="72" t="str">
        <f t="shared" si="7"/>
        <v/>
      </c>
      <c r="H43" s="73">
        <v>2199.0</v>
      </c>
      <c r="I43" s="73">
        <v>26992.0</v>
      </c>
      <c r="J43" s="73"/>
      <c r="K43" s="74">
        <v>387.0</v>
      </c>
      <c r="L43" s="75">
        <v>585.0</v>
      </c>
      <c r="M43" s="73"/>
      <c r="N43" s="75">
        <v>198.0</v>
      </c>
      <c r="O43" s="74"/>
      <c r="P43" s="75"/>
      <c r="Q43" s="73"/>
      <c r="R43" s="73">
        <v>55.0</v>
      </c>
      <c r="S43" s="76">
        <f t="shared" si="8"/>
        <v>29191</v>
      </c>
      <c r="T43" s="77">
        <f t="shared" si="77"/>
        <v>43921.58333</v>
      </c>
      <c r="U43" s="109"/>
      <c r="V43" s="79"/>
      <c r="W43" s="80"/>
      <c r="X43" s="81" t="str">
        <f t="array" ref="X43">AND(OR(H43:J43&lt;&gt;AH43:AJ43,R43:S43&lt;&gt;AP43:AQ43,L43&lt;K43,N43&lt;M43,P43&lt;O43),ISBLANK(W43))</f>
        <v>#REF!</v>
      </c>
      <c r="Y43" s="82" t="str">
        <f t="shared" si="10"/>
        <v>#N/A</v>
      </c>
      <c r="Z43" s="83" t="str">
        <f t="shared" si="11"/>
        <v>#REF!</v>
      </c>
      <c r="AA43" s="84" t="str">
        <f t="shared" si="12"/>
        <v>No Data</v>
      </c>
      <c r="AB43" s="85" t="str">
        <f t="shared" si="13"/>
        <v/>
      </c>
      <c r="AC43" s="86" t="str">
        <f t="shared" si="14"/>
        <v>Never</v>
      </c>
      <c r="AD43" s="87" t="str">
        <f t="shared" si="15"/>
        <v/>
      </c>
      <c r="AE43" s="57" t="s">
        <v>132</v>
      </c>
      <c r="AF43" s="57" t="str">
        <f t="shared" si="16"/>
        <v/>
      </c>
      <c r="AG43" s="88">
        <f t="shared" si="17"/>
        <v>6094</v>
      </c>
      <c r="AH43" s="89" t="str">
        <f t="shared" ref="AH43:AK43" si="96">vlookup($A43,'States current old'!$A:$G,AH$1,0)</f>
        <v>#REF!</v>
      </c>
      <c r="AI43" s="89" t="str">
        <f t="shared" si="96"/>
        <v>#REF!</v>
      </c>
      <c r="AJ43" s="89" t="str">
        <f t="shared" si="96"/>
        <v>#REF!</v>
      </c>
      <c r="AK43" s="89" t="str">
        <f t="shared" si="96"/>
        <v>#REF!</v>
      </c>
      <c r="AL43" s="89"/>
      <c r="AM43" s="89"/>
      <c r="AN43" s="89"/>
      <c r="AO43" s="89"/>
      <c r="AP43" s="89" t="str">
        <f t="shared" ref="AP43:AQ43" si="97">vlookup($A43,'States current old'!$A:$G,AP$1,0)</f>
        <v>#REF!</v>
      </c>
      <c r="AQ43" s="89" t="str">
        <f t="shared" si="97"/>
        <v>#REF!</v>
      </c>
      <c r="AR43" s="90">
        <f t="shared" si="20"/>
        <v>0</v>
      </c>
      <c r="AS43" s="91" t="str">
        <f t="shared" si="21"/>
        <v>#REF!</v>
      </c>
    </row>
    <row r="44">
      <c r="A44" s="66"/>
      <c r="B44" s="95"/>
      <c r="C44" s="68"/>
      <c r="D44" s="69"/>
      <c r="E44" s="92">
        <v>43921.291666666664</v>
      </c>
      <c r="F44" s="71">
        <v>1.0</v>
      </c>
      <c r="G44" s="72" t="str">
        <f t="shared" si="7"/>
        <v/>
      </c>
      <c r="H44" s="73">
        <v>565.0</v>
      </c>
      <c r="I44" s="73">
        <v>1229.0</v>
      </c>
      <c r="J44" s="73"/>
      <c r="K44" s="74"/>
      <c r="L44" s="75">
        <v>177.0</v>
      </c>
      <c r="M44" s="73"/>
      <c r="N44" s="75"/>
      <c r="O44" s="74"/>
      <c r="P44" s="75"/>
      <c r="Q44" s="73"/>
      <c r="R44" s="73">
        <v>23.0</v>
      </c>
      <c r="S44" s="76">
        <f t="shared" si="8"/>
        <v>1794</v>
      </c>
      <c r="T44" s="77">
        <f t="shared" si="77"/>
        <v>43921.33333</v>
      </c>
      <c r="U44" s="109"/>
      <c r="V44" s="79"/>
      <c r="W44" s="80"/>
      <c r="X44" s="81" t="str">
        <f t="array" ref="X44">AND(OR(H44:J44&lt;&gt;AH44:AJ44,R44:S44&lt;&gt;AP44:AQ44,L44&lt;K44,N44&lt;M44,P44&lt;O44),ISBLANK(W44))</f>
        <v>#REF!</v>
      </c>
      <c r="Y44" s="82" t="str">
        <f t="shared" si="10"/>
        <v>#N/A</v>
      </c>
      <c r="Z44" s="83" t="str">
        <f t="shared" si="11"/>
        <v>#REF!</v>
      </c>
      <c r="AA44" s="84" t="str">
        <f t="shared" si="12"/>
        <v>No Data</v>
      </c>
      <c r="AB44" s="85" t="str">
        <f t="shared" si="13"/>
        <v/>
      </c>
      <c r="AC44" s="86" t="str">
        <f t="shared" si="14"/>
        <v>Never</v>
      </c>
      <c r="AD44" s="87" t="str">
        <f t="shared" si="15"/>
        <v/>
      </c>
      <c r="AE44" s="57" t="s">
        <v>133</v>
      </c>
      <c r="AF44" s="57" t="str">
        <f t="shared" si="16"/>
        <v/>
      </c>
      <c r="AG44" s="88">
        <f t="shared" si="17"/>
        <v>6100</v>
      </c>
      <c r="AH44" s="89" t="str">
        <f t="shared" ref="AH44:AK44" si="98">vlookup($A44,'States current old'!$A:$G,AH$1,0)</f>
        <v>#REF!</v>
      </c>
      <c r="AI44" s="89" t="str">
        <f t="shared" si="98"/>
        <v>#REF!</v>
      </c>
      <c r="AJ44" s="89" t="str">
        <f t="shared" si="98"/>
        <v>#REF!</v>
      </c>
      <c r="AK44" s="89" t="str">
        <f t="shared" si="98"/>
        <v>#REF!</v>
      </c>
      <c r="AL44" s="89"/>
      <c r="AM44" s="89"/>
      <c r="AN44" s="89"/>
      <c r="AO44" s="89"/>
      <c r="AP44" s="89" t="str">
        <f t="shared" ref="AP44:AQ44" si="99">vlookup($A44,'States current old'!$A:$G,AP$1,0)</f>
        <v>#REF!</v>
      </c>
      <c r="AQ44" s="89" t="str">
        <f t="shared" si="99"/>
        <v>#REF!</v>
      </c>
      <c r="AR44" s="90">
        <f t="shared" si="20"/>
        <v>0</v>
      </c>
      <c r="AS44" s="91" t="str">
        <f t="shared" si="21"/>
        <v>#REF!</v>
      </c>
    </row>
    <row r="45">
      <c r="A45" s="66"/>
      <c r="B45" s="95"/>
      <c r="C45" s="68"/>
      <c r="D45" s="69" t="s">
        <v>134</v>
      </c>
      <c r="E45" s="70">
        <v>43921.333333333336</v>
      </c>
      <c r="F45" s="71">
        <v>3.0</v>
      </c>
      <c r="G45" s="72" t="str">
        <f t="shared" si="7"/>
        <v/>
      </c>
      <c r="H45" s="73">
        <v>690.0</v>
      </c>
      <c r="I45" s="73">
        <v>13136.0</v>
      </c>
      <c r="J45" s="73"/>
      <c r="K45" s="74">
        <v>132.0</v>
      </c>
      <c r="L45" s="75">
        <v>154.0</v>
      </c>
      <c r="M45" s="73"/>
      <c r="N45" s="75"/>
      <c r="O45" s="74">
        <v>40.0</v>
      </c>
      <c r="P45" s="97">
        <v>40.0</v>
      </c>
      <c r="Q45" s="73"/>
      <c r="R45" s="73">
        <v>18.0</v>
      </c>
      <c r="S45" s="76">
        <f t="shared" si="8"/>
        <v>13826</v>
      </c>
      <c r="T45" s="77">
        <f t="shared" si="77"/>
        <v>43921.45833</v>
      </c>
      <c r="U45" s="109"/>
      <c r="V45" s="79"/>
      <c r="W45" s="80"/>
      <c r="X45" s="81" t="str">
        <f t="array" ref="X45">AND(OR(H45:J45&lt;&gt;AH45:AJ45,R45:S45&lt;&gt;AP45:AQ45,L45&lt;K45,N45&lt;M45,P45&lt;O45),ISBLANK(W45))</f>
        <v>#REF!</v>
      </c>
      <c r="Y45" s="82" t="str">
        <f t="shared" si="10"/>
        <v>#N/A</v>
      </c>
      <c r="Z45" s="83" t="str">
        <f t="shared" si="11"/>
        <v>#REF!</v>
      </c>
      <c r="AA45" s="84" t="str">
        <f t="shared" si="12"/>
        <v>No Data</v>
      </c>
      <c r="AB45" s="85" t="str">
        <f t="shared" si="13"/>
        <v/>
      </c>
      <c r="AC45" s="86" t="str">
        <f t="shared" si="14"/>
        <v>Never</v>
      </c>
      <c r="AD45" s="87" t="str">
        <f t="shared" si="15"/>
        <v/>
      </c>
      <c r="AE45" s="57" t="s">
        <v>135</v>
      </c>
      <c r="AF45" s="57" t="str">
        <f t="shared" si="16"/>
        <v/>
      </c>
      <c r="AG45" s="88">
        <f t="shared" si="17"/>
        <v>6097</v>
      </c>
      <c r="AH45" s="89" t="str">
        <f t="shared" ref="AH45:AK45" si="100">vlookup($A45,'States current old'!$A:$G,AH$1,0)</f>
        <v>#REF!</v>
      </c>
      <c r="AI45" s="89" t="str">
        <f t="shared" si="100"/>
        <v>#REF!</v>
      </c>
      <c r="AJ45" s="89" t="str">
        <f t="shared" si="100"/>
        <v>#REF!</v>
      </c>
      <c r="AK45" s="89" t="str">
        <f t="shared" si="100"/>
        <v>#REF!</v>
      </c>
      <c r="AL45" s="89"/>
      <c r="AM45" s="89"/>
      <c r="AN45" s="89"/>
      <c r="AO45" s="89"/>
      <c r="AP45" s="89" t="str">
        <f t="shared" ref="AP45:AQ45" si="101">vlookup($A45,'States current old'!$A:$G,AP$1,0)</f>
        <v>#REF!</v>
      </c>
      <c r="AQ45" s="89" t="str">
        <f t="shared" si="101"/>
        <v>#REF!</v>
      </c>
      <c r="AR45" s="90">
        <f t="shared" si="20"/>
        <v>0</v>
      </c>
      <c r="AS45" s="91" t="str">
        <f t="shared" si="21"/>
        <v>#REF!</v>
      </c>
    </row>
    <row r="46">
      <c r="A46" s="66"/>
      <c r="B46" s="95"/>
      <c r="C46" s="68"/>
      <c r="D46" s="69" t="s">
        <v>136</v>
      </c>
      <c r="E46" s="70">
        <v>43921.5</v>
      </c>
      <c r="F46" s="71">
        <v>0.0</v>
      </c>
      <c r="G46" s="72" t="str">
        <f t="shared" si="7"/>
        <v/>
      </c>
      <c r="H46" s="73">
        <v>4843.0</v>
      </c>
      <c r="I46" s="73">
        <v>37645.0</v>
      </c>
      <c r="J46" s="73"/>
      <c r="K46" s="74"/>
      <c r="L46" s="75">
        <v>514.0</v>
      </c>
      <c r="M46" s="73"/>
      <c r="N46" s="75"/>
      <c r="O46" s="74"/>
      <c r="P46" s="75"/>
      <c r="Q46" s="73"/>
      <c r="R46" s="73">
        <v>63.0</v>
      </c>
      <c r="S46" s="76">
        <f t="shared" si="8"/>
        <v>42488</v>
      </c>
      <c r="T46" s="77">
        <f t="shared" si="77"/>
        <v>43921.5</v>
      </c>
      <c r="U46" s="109"/>
      <c r="V46" s="79"/>
      <c r="W46" s="80"/>
      <c r="X46" s="81" t="str">
        <f t="array" ref="X46">AND(OR(H46:J46&lt;&gt;AH46:AJ46,R46:S46&lt;&gt;AP46:AQ46,L46&lt;K46,N46&lt;M46,P46&lt;O46),ISBLANK(W46))</f>
        <v>#REF!</v>
      </c>
      <c r="Y46" s="82" t="str">
        <f t="shared" si="10"/>
        <v>#N/A</v>
      </c>
      <c r="Z46" s="83" t="str">
        <f t="shared" si="11"/>
        <v>#REF!</v>
      </c>
      <c r="AA46" s="84" t="str">
        <f t="shared" si="12"/>
        <v>No Data</v>
      </c>
      <c r="AB46" s="85" t="str">
        <f t="shared" si="13"/>
        <v/>
      </c>
      <c r="AC46" s="86" t="str">
        <f t="shared" si="14"/>
        <v>Never</v>
      </c>
      <c r="AD46" s="87" t="str">
        <f t="shared" si="15"/>
        <v/>
      </c>
      <c r="AE46" s="57" t="s">
        <v>137</v>
      </c>
      <c r="AF46" s="57" t="str">
        <f t="shared" si="16"/>
        <v/>
      </c>
      <c r="AG46" s="88">
        <f t="shared" si="17"/>
        <v>6096</v>
      </c>
      <c r="AH46" s="89" t="str">
        <f t="shared" ref="AH46:AK46" si="102">vlookup($A46,'States current old'!$A:$G,AH$1,0)</f>
        <v>#REF!</v>
      </c>
      <c r="AI46" s="89" t="str">
        <f t="shared" si="102"/>
        <v>#REF!</v>
      </c>
      <c r="AJ46" s="89" t="str">
        <f t="shared" si="102"/>
        <v>#REF!</v>
      </c>
      <c r="AK46" s="89" t="str">
        <f t="shared" si="102"/>
        <v>#REF!</v>
      </c>
      <c r="AL46" s="89"/>
      <c r="AM46" s="89"/>
      <c r="AN46" s="89"/>
      <c r="AO46" s="89"/>
      <c r="AP46" s="89" t="str">
        <f t="shared" ref="AP46:AQ46" si="103">vlookup($A46,'States current old'!$A:$G,AP$1,0)</f>
        <v>#REF!</v>
      </c>
      <c r="AQ46" s="89" t="str">
        <f t="shared" si="103"/>
        <v>#REF!</v>
      </c>
      <c r="AR46" s="90">
        <f t="shared" si="20"/>
        <v>0</v>
      </c>
      <c r="AS46" s="91" t="str">
        <f t="shared" si="21"/>
        <v>#REF!</v>
      </c>
    </row>
    <row r="47">
      <c r="A47" s="66"/>
      <c r="B47" s="95"/>
      <c r="C47" s="98"/>
      <c r="D47" s="69" t="s">
        <v>138</v>
      </c>
      <c r="E47" s="70">
        <v>43923.291666666664</v>
      </c>
      <c r="F47" s="71">
        <v>0.0</v>
      </c>
      <c r="G47" s="99" t="str">
        <f t="shared" si="7"/>
        <v/>
      </c>
      <c r="H47" s="73">
        <v>316.0</v>
      </c>
      <c r="I47" s="73">
        <v>1604.0</v>
      </c>
      <c r="J47" s="73">
        <v>1119.0</v>
      </c>
      <c r="K47" s="74"/>
      <c r="L47" s="75"/>
      <c r="M47" s="73"/>
      <c r="N47" s="75"/>
      <c r="O47" s="74"/>
      <c r="P47" s="75"/>
      <c r="Q47" s="73"/>
      <c r="R47" s="73">
        <v>12.0</v>
      </c>
      <c r="S47" s="76">
        <f t="shared" si="8"/>
        <v>3039</v>
      </c>
      <c r="T47" s="77">
        <f t="shared" si="77"/>
        <v>43923.29167</v>
      </c>
      <c r="U47" s="109"/>
      <c r="V47" s="79" t="s">
        <v>139</v>
      </c>
      <c r="W47" s="80"/>
      <c r="X47" s="81" t="str">
        <f t="array" ref="X47">AND(OR(H47:J47&lt;&gt;AH47:AJ47,R47:S47&lt;&gt;AP47:AQ47,L47&lt;K47,N47&lt;M47,P47&lt;O47),ISBLANK(W47))</f>
        <v>#REF!</v>
      </c>
      <c r="Y47" s="82" t="str">
        <f t="shared" si="10"/>
        <v>#N/A</v>
      </c>
      <c r="Z47" s="83" t="str">
        <f t="shared" si="11"/>
        <v>#REF!</v>
      </c>
      <c r="AA47" s="84" t="str">
        <f t="shared" si="12"/>
        <v>No Data</v>
      </c>
      <c r="AB47" s="100" t="str">
        <f t="shared" si="13"/>
        <v/>
      </c>
      <c r="AC47" s="86" t="str">
        <f t="shared" si="14"/>
        <v>Never</v>
      </c>
      <c r="AD47" s="87" t="str">
        <f t="shared" si="15"/>
        <v/>
      </c>
      <c r="AE47" s="57" t="s">
        <v>140</v>
      </c>
      <c r="AF47" s="57" t="str">
        <f t="shared" si="16"/>
        <v/>
      </c>
      <c r="AG47" s="88">
        <f t="shared" si="17"/>
        <v>6053</v>
      </c>
      <c r="AH47" s="89" t="str">
        <f t="shared" ref="AH47:AK47" si="104">vlookup($A47,'States current old'!$A:$G,AH$1,0)</f>
        <v>#REF!</v>
      </c>
      <c r="AI47" s="89" t="str">
        <f t="shared" si="104"/>
        <v>#REF!</v>
      </c>
      <c r="AJ47" s="89" t="str">
        <f t="shared" si="104"/>
        <v>#REF!</v>
      </c>
      <c r="AK47" s="89" t="str">
        <f t="shared" si="104"/>
        <v>#REF!</v>
      </c>
      <c r="AL47" s="89"/>
      <c r="AM47" s="89"/>
      <c r="AN47" s="89"/>
      <c r="AO47" s="89"/>
      <c r="AP47" s="89" t="str">
        <f t="shared" ref="AP47:AQ47" si="105">vlookup($A47,'States current old'!$A:$G,AP$1,0)</f>
        <v>#REF!</v>
      </c>
      <c r="AQ47" s="89" t="str">
        <f t="shared" si="105"/>
        <v>#REF!</v>
      </c>
      <c r="AR47" s="90">
        <f t="shared" si="20"/>
        <v>1119</v>
      </c>
      <c r="AS47" s="91" t="str">
        <f t="shared" si="21"/>
        <v>#REF!</v>
      </c>
    </row>
    <row r="48">
      <c r="A48" s="66"/>
      <c r="B48" s="95"/>
      <c r="C48" s="68"/>
      <c r="D48" s="69" t="s">
        <v>141</v>
      </c>
      <c r="E48" s="70">
        <v>43921.0</v>
      </c>
      <c r="F48" s="71">
        <v>0.0</v>
      </c>
      <c r="G48" s="72" t="str">
        <f t="shared" si="7"/>
        <v/>
      </c>
      <c r="H48" s="73">
        <v>488.0</v>
      </c>
      <c r="I48" s="73">
        <v>3476.0</v>
      </c>
      <c r="J48" s="73"/>
      <c r="K48" s="74">
        <v>59.0</v>
      </c>
      <c r="L48" s="97">
        <v>59.0</v>
      </c>
      <c r="M48" s="73">
        <v>9.0</v>
      </c>
      <c r="N48" s="97">
        <v>9.0</v>
      </c>
      <c r="O48" s="74">
        <v>6.0</v>
      </c>
      <c r="P48" s="75">
        <v>6.0</v>
      </c>
      <c r="Q48" s="73">
        <v>35.0</v>
      </c>
      <c r="R48" s="73">
        <v>8.0</v>
      </c>
      <c r="S48" s="76">
        <f t="shared" si="8"/>
        <v>3964</v>
      </c>
      <c r="T48" s="77">
        <f t="shared" si="77"/>
        <v>43921</v>
      </c>
      <c r="U48" s="109"/>
      <c r="V48" s="79"/>
      <c r="W48" s="80"/>
      <c r="X48" s="81" t="str">
        <f t="array" ref="X48">AND(OR(H48:J48&lt;&gt;AH48:AJ48,R48:S48&lt;&gt;AP48:AQ48,L48&lt;K48,N48&lt;M48,P48&lt;O48),ISBLANK(W48))</f>
        <v>#REF!</v>
      </c>
      <c r="Y48" s="82" t="str">
        <f t="shared" si="10"/>
        <v>#N/A</v>
      </c>
      <c r="Z48" s="83" t="str">
        <f t="shared" si="11"/>
        <v>#REF!</v>
      </c>
      <c r="AA48" s="84" t="str">
        <f t="shared" si="12"/>
        <v>No Data</v>
      </c>
      <c r="AB48" s="85" t="str">
        <f t="shared" si="13"/>
        <v/>
      </c>
      <c r="AC48" s="86" t="str">
        <f t="shared" si="14"/>
        <v>Never</v>
      </c>
      <c r="AD48" s="87" t="str">
        <f t="shared" si="15"/>
        <v/>
      </c>
      <c r="AE48" s="57" t="s">
        <v>142</v>
      </c>
      <c r="AF48" s="57" t="str">
        <f t="shared" si="16"/>
        <v/>
      </c>
      <c r="AG48" s="88">
        <f t="shared" si="17"/>
        <v>6108</v>
      </c>
      <c r="AH48" s="89" t="str">
        <f t="shared" ref="AH48:AK48" si="106">vlookup($A48,'States current old'!$A:$G,AH$1,0)</f>
        <v>#REF!</v>
      </c>
      <c r="AI48" s="89" t="str">
        <f t="shared" si="106"/>
        <v>#REF!</v>
      </c>
      <c r="AJ48" s="89" t="str">
        <f t="shared" si="106"/>
        <v>#REF!</v>
      </c>
      <c r="AK48" s="89" t="str">
        <f t="shared" si="106"/>
        <v>#REF!</v>
      </c>
      <c r="AL48" s="89"/>
      <c r="AM48" s="89"/>
      <c r="AN48" s="89"/>
      <c r="AO48" s="89"/>
      <c r="AP48" s="89" t="str">
        <f t="shared" ref="AP48:AQ48" si="107">vlookup($A48,'States current old'!$A:$G,AP$1,0)</f>
        <v>#REF!</v>
      </c>
      <c r="AQ48" s="89" t="str">
        <f t="shared" si="107"/>
        <v>#REF!</v>
      </c>
      <c r="AR48" s="90">
        <f t="shared" si="20"/>
        <v>0</v>
      </c>
      <c r="AS48" s="91" t="str">
        <f t="shared" si="21"/>
        <v>#REF!</v>
      </c>
    </row>
    <row r="49">
      <c r="A49" s="66"/>
      <c r="B49" s="116"/>
      <c r="C49" s="68"/>
      <c r="D49" s="69"/>
      <c r="E49" s="70">
        <v>43921.68819444445</v>
      </c>
      <c r="F49" s="71">
        <v>0.0</v>
      </c>
      <c r="G49" s="72" t="str">
        <f t="shared" si="7"/>
        <v/>
      </c>
      <c r="H49" s="73">
        <v>1083.0</v>
      </c>
      <c r="I49" s="73">
        <v>4616.0</v>
      </c>
      <c r="J49" s="73"/>
      <c r="K49" s="74"/>
      <c r="L49" s="75">
        <f>floor(0.24*1083,1)</f>
        <v>259</v>
      </c>
      <c r="M49" s="73"/>
      <c r="N49" s="75"/>
      <c r="O49" s="74"/>
      <c r="P49" s="75"/>
      <c r="Q49" s="73"/>
      <c r="R49" s="73">
        <v>22.0</v>
      </c>
      <c r="S49" s="76">
        <f t="shared" si="8"/>
        <v>5699</v>
      </c>
      <c r="T49" s="77">
        <f t="shared" si="77"/>
        <v>43921.68819</v>
      </c>
      <c r="U49" s="109"/>
      <c r="V49" s="79"/>
      <c r="W49" s="80"/>
      <c r="X49" s="81" t="str">
        <f t="array" ref="X49">AND(OR(H49:J49&lt;&gt;AH49:AJ49,R49:S49&lt;&gt;AP49:AQ49,L49&lt;K49,N49&lt;M49,P49&lt;O49),ISBLANK(W49))</f>
        <v>#REF!</v>
      </c>
      <c r="Y49" s="82" t="str">
        <f t="shared" si="10"/>
        <v>#N/A</v>
      </c>
      <c r="Z49" s="83" t="str">
        <f t="shared" si="11"/>
        <v>#REF!</v>
      </c>
      <c r="AA49" s="84" t="str">
        <f t="shared" si="12"/>
        <v>No Data</v>
      </c>
      <c r="AB49" s="85" t="str">
        <f t="shared" si="13"/>
        <v/>
      </c>
      <c r="AC49" s="86" t="str">
        <f t="shared" si="14"/>
        <v>Never</v>
      </c>
      <c r="AD49" s="87" t="str">
        <f t="shared" si="15"/>
        <v/>
      </c>
      <c r="AE49" s="57" t="s">
        <v>143</v>
      </c>
      <c r="AF49" s="57" t="str">
        <f t="shared" si="16"/>
        <v/>
      </c>
      <c r="AG49" s="88">
        <f t="shared" si="17"/>
        <v>6092</v>
      </c>
      <c r="AH49" s="89" t="str">
        <f t="shared" ref="AH49:AK49" si="108">vlookup($A49,'States current old'!$A:$G,AH$1,0)</f>
        <v>#REF!</v>
      </c>
      <c r="AI49" s="89" t="str">
        <f t="shared" si="108"/>
        <v>#REF!</v>
      </c>
      <c r="AJ49" s="89" t="str">
        <f t="shared" si="108"/>
        <v>#REF!</v>
      </c>
      <c r="AK49" s="89" t="str">
        <f t="shared" si="108"/>
        <v>#REF!</v>
      </c>
      <c r="AL49" s="89"/>
      <c r="AM49" s="89"/>
      <c r="AN49" s="89"/>
      <c r="AO49" s="89"/>
      <c r="AP49" s="89" t="str">
        <f t="shared" ref="AP49:AQ49" si="109">vlookup($A49,'States current old'!$A:$G,AP$1,0)</f>
        <v>#REF!</v>
      </c>
      <c r="AQ49" s="89" t="str">
        <f t="shared" si="109"/>
        <v>#REF!</v>
      </c>
      <c r="AR49" s="90">
        <f t="shared" si="20"/>
        <v>0</v>
      </c>
      <c r="AS49" s="91" t="str">
        <f t="shared" si="21"/>
        <v>#REF!</v>
      </c>
    </row>
    <row r="50">
      <c r="A50" s="66"/>
      <c r="B50" s="95"/>
      <c r="C50" s="68"/>
      <c r="D50" s="69"/>
      <c r="E50" s="70">
        <v>43921.479166666664</v>
      </c>
      <c r="F50" s="71">
        <v>1.0</v>
      </c>
      <c r="G50" s="72" t="str">
        <f t="shared" si="7"/>
        <v/>
      </c>
      <c r="H50" s="73">
        <v>108.0</v>
      </c>
      <c r="I50" s="73">
        <v>3609.0</v>
      </c>
      <c r="J50" s="73">
        <v>0.0</v>
      </c>
      <c r="K50" s="74"/>
      <c r="L50" s="75">
        <v>12.0</v>
      </c>
      <c r="M50" s="73"/>
      <c r="N50" s="75"/>
      <c r="O50" s="74"/>
      <c r="P50" s="75"/>
      <c r="Q50" s="73">
        <v>44.0</v>
      </c>
      <c r="R50" s="73">
        <v>1.0</v>
      </c>
      <c r="S50" s="76">
        <f t="shared" si="8"/>
        <v>3717</v>
      </c>
      <c r="T50" s="77">
        <f t="shared" si="77"/>
        <v>43921.52083</v>
      </c>
      <c r="U50" s="92"/>
      <c r="V50" s="79"/>
      <c r="W50" s="80"/>
      <c r="X50" s="81" t="str">
        <f t="array" ref="X50">AND(OR(H50:J50&lt;&gt;AH50:AJ50,R50:S50&lt;&gt;AP50:AQ50,L50&lt;K50,N50&lt;M50,P50&lt;O50),ISBLANK(W50))</f>
        <v>#REF!</v>
      </c>
      <c r="Y50" s="82" t="str">
        <f t="shared" si="10"/>
        <v>#N/A</v>
      </c>
      <c r="Z50" s="83" t="str">
        <f t="shared" si="11"/>
        <v>#REF!</v>
      </c>
      <c r="AA50" s="84" t="str">
        <f t="shared" si="12"/>
        <v>No Data</v>
      </c>
      <c r="AB50" s="85" t="str">
        <f t="shared" si="13"/>
        <v/>
      </c>
      <c r="AC50" s="86" t="str">
        <f t="shared" si="14"/>
        <v>Never</v>
      </c>
      <c r="AD50" s="87" t="str">
        <f t="shared" si="15"/>
        <v/>
      </c>
      <c r="AE50" s="57" t="s">
        <v>144</v>
      </c>
      <c r="AF50" s="57" t="str">
        <f t="shared" si="16"/>
        <v/>
      </c>
      <c r="AG50" s="88">
        <f t="shared" si="17"/>
        <v>6096</v>
      </c>
      <c r="AH50" s="89" t="str">
        <f t="shared" ref="AH50:AK50" si="110">vlookup($A50,'States current old'!$A:$G,AH$1,0)</f>
        <v>#REF!</v>
      </c>
      <c r="AI50" s="89" t="str">
        <f t="shared" si="110"/>
        <v>#REF!</v>
      </c>
      <c r="AJ50" s="89" t="str">
        <f t="shared" si="110"/>
        <v>#REF!</v>
      </c>
      <c r="AK50" s="89" t="str">
        <f t="shared" si="110"/>
        <v>#REF!</v>
      </c>
      <c r="AL50" s="89"/>
      <c r="AM50" s="89"/>
      <c r="AN50" s="89"/>
      <c r="AO50" s="89"/>
      <c r="AP50" s="89" t="str">
        <f t="shared" ref="AP50:AQ50" si="111">vlookup($A50,'States current old'!$A:$G,AP$1,0)</f>
        <v>#REF!</v>
      </c>
      <c r="AQ50" s="89" t="str">
        <f t="shared" si="111"/>
        <v>#REF!</v>
      </c>
      <c r="AR50" s="90">
        <f t="shared" si="20"/>
        <v>0</v>
      </c>
      <c r="AS50" s="91" t="str">
        <f t="shared" si="21"/>
        <v>#REF!</v>
      </c>
    </row>
    <row r="51">
      <c r="A51" s="66"/>
      <c r="B51" s="95"/>
      <c r="C51" s="68"/>
      <c r="D51" s="69"/>
      <c r="E51" s="70">
        <v>43921.583333333336</v>
      </c>
      <c r="F51" s="71">
        <v>1.0</v>
      </c>
      <c r="G51" s="72" t="str">
        <f t="shared" si="7"/>
        <v/>
      </c>
      <c r="H51" s="73">
        <v>2239.0</v>
      </c>
      <c r="I51" s="73">
        <v>25121.0</v>
      </c>
      <c r="J51" s="73"/>
      <c r="K51" s="74"/>
      <c r="L51" s="75">
        <v>175.0</v>
      </c>
      <c r="M51" s="73"/>
      <c r="N51" s="75"/>
      <c r="O51" s="74"/>
      <c r="P51" s="75"/>
      <c r="Q51" s="73">
        <v>121.0</v>
      </c>
      <c r="R51" s="73">
        <v>23.0</v>
      </c>
      <c r="S51" s="76">
        <f t="shared" si="8"/>
        <v>27360</v>
      </c>
      <c r="T51" s="77">
        <f t="shared" si="77"/>
        <v>43921.625</v>
      </c>
      <c r="U51" s="92"/>
      <c r="V51" s="79"/>
      <c r="W51" s="80"/>
      <c r="X51" s="81" t="str">
        <f t="array" ref="X51">AND(OR(H51:J51&lt;&gt;AH51:AJ51,R51:S51&lt;&gt;AP51:AQ51,L51&lt;K51,N51&lt;M51,P51&lt;O51),ISBLANK(W51))</f>
        <v>#REF!</v>
      </c>
      <c r="Y51" s="82" t="str">
        <f t="shared" si="10"/>
        <v>#N/A</v>
      </c>
      <c r="Z51" s="83" t="str">
        <f t="shared" si="11"/>
        <v>#REF!</v>
      </c>
      <c r="AA51" s="84" t="str">
        <f t="shared" si="12"/>
        <v>No Data</v>
      </c>
      <c r="AB51" s="85" t="str">
        <f t="shared" si="13"/>
        <v/>
      </c>
      <c r="AC51" s="86" t="str">
        <f t="shared" si="14"/>
        <v>Never</v>
      </c>
      <c r="AD51" s="87" t="str">
        <f t="shared" si="15"/>
        <v/>
      </c>
      <c r="AE51" s="57" t="s">
        <v>145</v>
      </c>
      <c r="AF51" s="57" t="str">
        <f t="shared" si="16"/>
        <v/>
      </c>
      <c r="AG51" s="88">
        <f t="shared" si="17"/>
        <v>6093</v>
      </c>
      <c r="AH51" s="89" t="str">
        <f t="shared" ref="AH51:AK51" si="112">vlookup($A51,'States current old'!$A:$G,AH$1,0)</f>
        <v>#REF!</v>
      </c>
      <c r="AI51" s="89" t="str">
        <f t="shared" si="112"/>
        <v>#REF!</v>
      </c>
      <c r="AJ51" s="89" t="str">
        <f t="shared" si="112"/>
        <v>#REF!</v>
      </c>
      <c r="AK51" s="89" t="str">
        <f t="shared" si="112"/>
        <v>#REF!</v>
      </c>
      <c r="AL51" s="89"/>
      <c r="AM51" s="89"/>
      <c r="AN51" s="89"/>
      <c r="AO51" s="89"/>
      <c r="AP51" s="89" t="str">
        <f t="shared" ref="AP51:AQ51" si="113">vlookup($A51,'States current old'!$A:$G,AP$1,0)</f>
        <v>#REF!</v>
      </c>
      <c r="AQ51" s="89" t="str">
        <f t="shared" si="113"/>
        <v>#REF!</v>
      </c>
      <c r="AR51" s="90">
        <f t="shared" si="20"/>
        <v>0</v>
      </c>
      <c r="AS51" s="91" t="str">
        <f t="shared" si="21"/>
        <v>#REF!</v>
      </c>
    </row>
    <row r="52">
      <c r="A52" s="66"/>
      <c r="B52" s="95"/>
      <c r="C52" s="68"/>
      <c r="D52" s="69" t="s">
        <v>146</v>
      </c>
      <c r="E52" s="70">
        <v>43921.53125</v>
      </c>
      <c r="F52" s="71">
        <v>1.0</v>
      </c>
      <c r="G52" s="72" t="str">
        <f t="shared" si="7"/>
        <v/>
      </c>
      <c r="H52" s="73">
        <v>3266.0</v>
      </c>
      <c r="I52" s="73">
        <f>42992-3266</f>
        <v>39726</v>
      </c>
      <c r="J52" s="73"/>
      <c r="K52" s="74"/>
      <c r="L52" s="75">
        <v>196.0</v>
      </c>
      <c r="M52" s="73"/>
      <c r="N52" s="75"/>
      <c r="O52" s="74"/>
      <c r="P52" s="75"/>
      <c r="Q52" s="73">
        <v>38.0</v>
      </c>
      <c r="R52" s="73">
        <v>41.0</v>
      </c>
      <c r="S52" s="76">
        <f t="shared" si="8"/>
        <v>42992</v>
      </c>
      <c r="T52" s="77">
        <f t="shared" si="77"/>
        <v>43921.57292</v>
      </c>
      <c r="U52" s="92"/>
      <c r="V52" s="79"/>
      <c r="W52" s="80"/>
      <c r="X52" s="81" t="str">
        <f t="array" ref="X52">AND(OR(H52:J52&lt;&gt;AH52:AJ52,R52:S52&lt;&gt;AP52:AQ52,L52&lt;K52,N52&lt;M52,P52&lt;O52),ISBLANK(W52))</f>
        <v>#REF!</v>
      </c>
      <c r="Y52" s="82" t="str">
        <f t="shared" si="10"/>
        <v>#N/A</v>
      </c>
      <c r="Z52" s="83" t="str">
        <f t="shared" si="11"/>
        <v>#REF!</v>
      </c>
      <c r="AA52" s="84" t="str">
        <f t="shared" si="12"/>
        <v>No Data</v>
      </c>
      <c r="AB52" s="85" t="str">
        <f t="shared" si="13"/>
        <v/>
      </c>
      <c r="AC52" s="86" t="str">
        <f t="shared" si="14"/>
        <v>Never</v>
      </c>
      <c r="AD52" s="87" t="str">
        <f t="shared" si="15"/>
        <v/>
      </c>
      <c r="AE52" s="57" t="s">
        <v>147</v>
      </c>
      <c r="AF52" s="57" t="str">
        <f t="shared" si="16"/>
        <v/>
      </c>
      <c r="AG52" s="88">
        <f t="shared" si="17"/>
        <v>6095</v>
      </c>
      <c r="AH52" s="89" t="str">
        <f t="shared" ref="AH52:AK52" si="114">vlookup($A52,'States current old'!$A:$G,AH$1,0)</f>
        <v>#REF!</v>
      </c>
      <c r="AI52" s="89" t="str">
        <f t="shared" si="114"/>
        <v>#REF!</v>
      </c>
      <c r="AJ52" s="89" t="str">
        <f t="shared" si="114"/>
        <v>#REF!</v>
      </c>
      <c r="AK52" s="89" t="str">
        <f t="shared" si="114"/>
        <v>#REF!</v>
      </c>
      <c r="AL52" s="89"/>
      <c r="AM52" s="89"/>
      <c r="AN52" s="89"/>
      <c r="AO52" s="89"/>
      <c r="AP52" s="89" t="str">
        <f t="shared" ref="AP52:AQ52" si="115">vlookup($A52,'States current old'!$A:$G,AP$1,0)</f>
        <v>#REF!</v>
      </c>
      <c r="AQ52" s="89" t="str">
        <f t="shared" si="115"/>
        <v>#REF!</v>
      </c>
      <c r="AR52" s="90">
        <f t="shared" si="20"/>
        <v>0</v>
      </c>
      <c r="AS52" s="91" t="str">
        <f t="shared" si="21"/>
        <v>#REF!</v>
      </c>
    </row>
    <row r="53">
      <c r="A53" s="66"/>
      <c r="B53" s="95"/>
      <c r="C53" s="68"/>
      <c r="D53" s="117" t="s">
        <v>148</v>
      </c>
      <c r="E53" s="70">
        <v>43921.541666666664</v>
      </c>
      <c r="F53" s="71">
        <v>2.0</v>
      </c>
      <c r="G53" s="72" t="str">
        <f t="shared" si="7"/>
        <v/>
      </c>
      <c r="H53" s="73">
        <v>887.0</v>
      </c>
      <c r="I53" s="73">
        <f>18513-887</f>
        <v>17626</v>
      </c>
      <c r="J53" s="73"/>
      <c r="K53" s="74"/>
      <c r="L53" s="75">
        <v>73.0</v>
      </c>
      <c r="M53" s="73"/>
      <c r="N53" s="75"/>
      <c r="O53" s="74"/>
      <c r="P53" s="75"/>
      <c r="Q53" s="73"/>
      <c r="R53" s="73">
        <v>5.0</v>
      </c>
      <c r="S53" s="76">
        <f t="shared" si="8"/>
        <v>18513</v>
      </c>
      <c r="T53" s="77">
        <f t="shared" si="77"/>
        <v>43921.625</v>
      </c>
      <c r="U53" s="92"/>
      <c r="V53" s="79"/>
      <c r="W53" s="80"/>
      <c r="X53" s="81" t="str">
        <f t="array" ref="X53">AND(OR(H53:J53&lt;&gt;AH53:AJ53,R53:S53&lt;&gt;AP53:AQ53,L53&lt;K53,N53&lt;M53,P53&lt;O53),ISBLANK(W53))</f>
        <v>#REF!</v>
      </c>
      <c r="Y53" s="82" t="str">
        <f t="shared" si="10"/>
        <v>#N/A</v>
      </c>
      <c r="Z53" s="83" t="str">
        <f t="shared" si="11"/>
        <v>#REF!</v>
      </c>
      <c r="AA53" s="84" t="str">
        <f t="shared" si="12"/>
        <v>No Data</v>
      </c>
      <c r="AB53" s="85" t="str">
        <f t="shared" si="13"/>
        <v/>
      </c>
      <c r="AC53" s="86" t="str">
        <f t="shared" si="14"/>
        <v>Never</v>
      </c>
      <c r="AD53" s="87" t="str">
        <f t="shared" si="15"/>
        <v/>
      </c>
      <c r="AE53" s="57" t="s">
        <v>149</v>
      </c>
      <c r="AF53" s="57" t="str">
        <f t="shared" si="16"/>
        <v/>
      </c>
      <c r="AG53" s="88">
        <f t="shared" si="17"/>
        <v>6093</v>
      </c>
      <c r="AH53" s="89" t="str">
        <f t="shared" ref="AH53:AK53" si="116">vlookup($A53,'States current old'!$A:$G,AH$1,0)</f>
        <v>#REF!</v>
      </c>
      <c r="AI53" s="89" t="str">
        <f t="shared" si="116"/>
        <v>#REF!</v>
      </c>
      <c r="AJ53" s="89" t="str">
        <f t="shared" si="116"/>
        <v>#REF!</v>
      </c>
      <c r="AK53" s="89" t="str">
        <f t="shared" si="116"/>
        <v>#REF!</v>
      </c>
      <c r="AL53" s="89"/>
      <c r="AM53" s="89"/>
      <c r="AN53" s="89"/>
      <c r="AO53" s="89"/>
      <c r="AP53" s="89" t="str">
        <f t="shared" ref="AP53:AQ53" si="117">vlookup($A53,'States current old'!$A:$G,AP$1,0)</f>
        <v>#REF!</v>
      </c>
      <c r="AQ53" s="89" t="str">
        <f t="shared" si="117"/>
        <v>#REF!</v>
      </c>
      <c r="AR53" s="90">
        <f t="shared" si="20"/>
        <v>0</v>
      </c>
      <c r="AS53" s="91" t="str">
        <f t="shared" si="21"/>
        <v>#REF!</v>
      </c>
    </row>
    <row r="54">
      <c r="A54" s="66"/>
      <c r="B54" s="108"/>
      <c r="C54" s="68"/>
      <c r="D54" s="106" t="s">
        <v>150</v>
      </c>
      <c r="E54" s="70">
        <v>43923.0</v>
      </c>
      <c r="F54" s="71">
        <v>0.0</v>
      </c>
      <c r="G54" s="72" t="str">
        <f t="shared" si="7"/>
        <v/>
      </c>
      <c r="H54" s="73">
        <v>1706.0</v>
      </c>
      <c r="I54" s="73">
        <f>17589-1706</f>
        <v>15883</v>
      </c>
      <c r="J54" s="73"/>
      <c r="K54" s="74"/>
      <c r="L54" s="75">
        <v>246.0</v>
      </c>
      <c r="M54" s="73"/>
      <c r="N54" s="75"/>
      <c r="O54" s="74"/>
      <c r="P54" s="75"/>
      <c r="Q54" s="73"/>
      <c r="R54" s="73">
        <v>41.0</v>
      </c>
      <c r="S54" s="76">
        <f t="shared" si="8"/>
        <v>17589</v>
      </c>
      <c r="T54" s="77">
        <f t="shared" si="77"/>
        <v>43923</v>
      </c>
      <c r="U54" s="92">
        <v>43924.34097222222</v>
      </c>
      <c r="V54" s="79" t="s">
        <v>128</v>
      </c>
      <c r="W54" s="80"/>
      <c r="X54" s="81" t="str">
        <f t="array" ref="X54">AND(OR(H54:J54&lt;&gt;AH54:AJ54,R54:S54&lt;&gt;AP54:AQ54,L54&lt;K54,N54&lt;M54,P54&lt;O54),ISBLANK(V54))</f>
        <v>#REF!</v>
      </c>
      <c r="Y54" s="82" t="str">
        <f t="shared" si="10"/>
        <v>#N/A</v>
      </c>
      <c r="Z54" s="83" t="str">
        <f t="shared" si="11"/>
        <v>#REF!</v>
      </c>
      <c r="AA54" s="84" t="str">
        <f t="shared" si="12"/>
        <v>No Data</v>
      </c>
      <c r="AB54" s="85" t="str">
        <f t="shared" si="13"/>
        <v/>
      </c>
      <c r="AC54" s="86" t="str">
        <f t="shared" si="14"/>
        <v>Never</v>
      </c>
      <c r="AD54" s="87" t="str">
        <f t="shared" si="15"/>
        <v/>
      </c>
      <c r="AE54" s="57" t="s">
        <v>151</v>
      </c>
      <c r="AF54" s="57" t="str">
        <f t="shared" si="16"/>
        <v/>
      </c>
      <c r="AG54" s="88">
        <f t="shared" si="17"/>
        <v>6060</v>
      </c>
      <c r="AH54" s="89" t="str">
        <f t="shared" ref="AH54:AK54" si="118">vlookup($A54,'States current old'!$A:$G,AH$1,0)</f>
        <v>#REF!</v>
      </c>
      <c r="AI54" s="89" t="str">
        <f t="shared" si="118"/>
        <v>#REF!</v>
      </c>
      <c r="AJ54" s="89" t="str">
        <f t="shared" si="118"/>
        <v>#REF!</v>
      </c>
      <c r="AK54" s="89" t="str">
        <f t="shared" si="118"/>
        <v>#REF!</v>
      </c>
      <c r="AL54" s="89"/>
      <c r="AM54" s="89"/>
      <c r="AN54" s="89"/>
      <c r="AO54" s="89"/>
      <c r="AP54" s="89" t="str">
        <f t="shared" ref="AP54:AQ54" si="119">vlookup($A54,'States current old'!$A:$G,AP$1,0)</f>
        <v>#REF!</v>
      </c>
      <c r="AQ54" s="89" t="str">
        <f t="shared" si="119"/>
        <v>#REF!</v>
      </c>
      <c r="AR54" s="90">
        <f t="shared" si="20"/>
        <v>0</v>
      </c>
      <c r="AS54" s="91" t="str">
        <f t="shared" si="21"/>
        <v>#REF!</v>
      </c>
    </row>
    <row r="55">
      <c r="A55" s="66"/>
      <c r="B55" s="95"/>
      <c r="C55" s="98"/>
      <c r="D55" s="118" t="s">
        <v>152</v>
      </c>
      <c r="E55" s="70">
        <v>43920.708333333336</v>
      </c>
      <c r="F55" s="71">
        <v>0.0</v>
      </c>
      <c r="G55" s="99" t="str">
        <f t="shared" si="7"/>
        <v/>
      </c>
      <c r="H55" s="73">
        <v>30.0</v>
      </c>
      <c r="I55" s="73">
        <v>126.0</v>
      </c>
      <c r="J55" s="73">
        <v>24.0</v>
      </c>
      <c r="K55" s="74"/>
      <c r="L55" s="75"/>
      <c r="M55" s="73"/>
      <c r="N55" s="75"/>
      <c r="O55" s="74"/>
      <c r="P55" s="75"/>
      <c r="Q55" s="73">
        <v>21.0</v>
      </c>
      <c r="R55" s="73"/>
      <c r="S55" s="76">
        <f t="shared" si="8"/>
        <v>180</v>
      </c>
      <c r="T55" s="77">
        <f t="shared" si="77"/>
        <v>43920.70833</v>
      </c>
      <c r="U55" s="109"/>
      <c r="V55" s="79"/>
      <c r="W55" s="80"/>
      <c r="X55" s="81" t="str">
        <f t="array" ref="X55">AND(OR(H55:J55&lt;&gt;AH55:AJ55,R55:S55&lt;&gt;AP55:AQ55,L55&lt;K55,N55&lt;M55,P55&lt;O55),ISBLANK(V55))</f>
        <v>#REF!</v>
      </c>
      <c r="Y55" s="82" t="str">
        <f t="shared" si="10"/>
        <v>#N/A</v>
      </c>
      <c r="Z55" s="83" t="str">
        <f t="shared" si="11"/>
        <v>#REF!</v>
      </c>
      <c r="AA55" s="84" t="str">
        <f t="shared" si="12"/>
        <v>No Data</v>
      </c>
      <c r="AB55" s="85" t="str">
        <f t="shared" si="13"/>
        <v/>
      </c>
      <c r="AC55" s="86" t="str">
        <f t="shared" si="14"/>
        <v>Never</v>
      </c>
      <c r="AD55" s="87" t="str">
        <f t="shared" si="15"/>
        <v/>
      </c>
      <c r="AE55" s="57" t="s">
        <v>153</v>
      </c>
      <c r="AF55" s="57" t="str">
        <f t="shared" si="16"/>
        <v/>
      </c>
      <c r="AG55" s="88">
        <f t="shared" si="17"/>
        <v>6115</v>
      </c>
      <c r="AH55" s="89" t="str">
        <f t="shared" ref="AH55:AK55" si="120">vlookup($A55,'States current old'!$A:$G,AH$1,0)</f>
        <v>#REF!</v>
      </c>
      <c r="AI55" s="89" t="str">
        <f t="shared" si="120"/>
        <v>#REF!</v>
      </c>
      <c r="AJ55" s="89" t="str">
        <f t="shared" si="120"/>
        <v>#REF!</v>
      </c>
      <c r="AK55" s="89" t="str">
        <f t="shared" si="120"/>
        <v>#REF!</v>
      </c>
      <c r="AL55" s="89"/>
      <c r="AM55" s="89"/>
      <c r="AN55" s="89"/>
      <c r="AO55" s="89"/>
      <c r="AP55" s="89" t="str">
        <f t="shared" ref="AP55:AQ55" si="121">vlookup($A55,'States current old'!$A:$G,AP$1,0)</f>
        <v>#REF!</v>
      </c>
      <c r="AQ55" s="89" t="str">
        <f t="shared" si="121"/>
        <v>#REF!</v>
      </c>
      <c r="AR55" s="90">
        <f t="shared" si="20"/>
        <v>24</v>
      </c>
      <c r="AS55" s="91" t="str">
        <f t="shared" si="21"/>
        <v>#REF!</v>
      </c>
    </row>
    <row r="56">
      <c r="A56" s="66"/>
      <c r="B56" s="95"/>
      <c r="C56" s="68"/>
      <c r="D56" s="69" t="s">
        <v>154</v>
      </c>
      <c r="E56" s="70">
        <v>43921.541666666664</v>
      </c>
      <c r="F56" s="71">
        <v>0.0</v>
      </c>
      <c r="G56" s="72" t="str">
        <f t="shared" si="7"/>
        <v/>
      </c>
      <c r="H56" s="73">
        <v>293.0</v>
      </c>
      <c r="I56" s="73">
        <f>4250-293</f>
        <v>3957</v>
      </c>
      <c r="J56" s="73"/>
      <c r="K56" s="74">
        <v>21.0</v>
      </c>
      <c r="L56" s="75">
        <f>21+15</f>
        <v>36</v>
      </c>
      <c r="M56" s="73"/>
      <c r="N56" s="75"/>
      <c r="O56" s="74"/>
      <c r="P56" s="75"/>
      <c r="Q56" s="73">
        <v>15.0</v>
      </c>
      <c r="R56" s="73">
        <v>13.0</v>
      </c>
      <c r="S56" s="76">
        <f t="shared" si="8"/>
        <v>4250</v>
      </c>
      <c r="T56" s="77">
        <f t="shared" si="77"/>
        <v>43921.54167</v>
      </c>
      <c r="U56" s="92"/>
      <c r="V56" s="79"/>
      <c r="W56" s="80"/>
      <c r="X56" s="81" t="str">
        <f t="array" ref="X56">AND(OR(H56:J56&lt;&gt;AH56:AJ56,R56:S56&lt;&gt;AP56:AQ56,L56&lt;K56,N56&lt;M56,P56&lt;O56),ISBLANK(W56))</f>
        <v>#REF!</v>
      </c>
      <c r="Y56" s="82" t="str">
        <f t="shared" si="10"/>
        <v>#N/A</v>
      </c>
      <c r="Z56" s="83" t="str">
        <f t="shared" si="11"/>
        <v>#REF!</v>
      </c>
      <c r="AA56" s="84" t="str">
        <f t="shared" si="12"/>
        <v>No Data</v>
      </c>
      <c r="AB56" s="85" t="str">
        <f t="shared" si="13"/>
        <v/>
      </c>
      <c r="AC56" s="86" t="str">
        <f t="shared" si="14"/>
        <v>Never</v>
      </c>
      <c r="AD56" s="87" t="str">
        <f t="shared" si="15"/>
        <v/>
      </c>
      <c r="AE56" s="57" t="s">
        <v>155</v>
      </c>
      <c r="AF56" s="57" t="str">
        <f t="shared" si="16"/>
        <v/>
      </c>
      <c r="AG56" s="88">
        <f t="shared" si="17"/>
        <v>6095</v>
      </c>
      <c r="AH56" s="89" t="str">
        <f t="shared" ref="AH56:AK56" si="122">vlookup($A56,'States current old'!$A:$G,AH$1,0)</f>
        <v>#REF!</v>
      </c>
      <c r="AI56" s="89" t="str">
        <f t="shared" si="122"/>
        <v>#REF!</v>
      </c>
      <c r="AJ56" s="89" t="str">
        <f t="shared" si="122"/>
        <v>#REF!</v>
      </c>
      <c r="AK56" s="89" t="str">
        <f t="shared" si="122"/>
        <v>#REF!</v>
      </c>
      <c r="AL56" s="89"/>
      <c r="AM56" s="89"/>
      <c r="AN56" s="89"/>
      <c r="AO56" s="89"/>
      <c r="AP56" s="89" t="str">
        <f t="shared" ref="AP56:AQ56" si="123">vlookup($A56,'States current old'!$A:$G,AP$1,0)</f>
        <v>#REF!</v>
      </c>
      <c r="AQ56" s="89" t="str">
        <f t="shared" si="123"/>
        <v>#REF!</v>
      </c>
      <c r="AR56" s="90">
        <f t="shared" si="20"/>
        <v>0</v>
      </c>
      <c r="AS56" s="91" t="str">
        <f t="shared" si="21"/>
        <v>#REF!</v>
      </c>
    </row>
    <row r="57">
      <c r="A57" s="66"/>
      <c r="B57" s="95"/>
      <c r="C57" s="68"/>
      <c r="D57" s="69" t="s">
        <v>156</v>
      </c>
      <c r="E57" s="92">
        <v>43921.0</v>
      </c>
      <c r="F57" s="71">
        <v>3.0</v>
      </c>
      <c r="G57" s="72" t="str">
        <f t="shared" si="7"/>
        <v/>
      </c>
      <c r="H57" s="73">
        <v>4896.0</v>
      </c>
      <c r="I57" s="73">
        <f>65462-4896</f>
        <v>60566</v>
      </c>
      <c r="J57" s="73"/>
      <c r="K57" s="74"/>
      <c r="L57" s="75">
        <v>254.0</v>
      </c>
      <c r="M57" s="73"/>
      <c r="N57" s="75"/>
      <c r="O57" s="74"/>
      <c r="P57" s="75"/>
      <c r="Q57" s="73"/>
      <c r="R57" s="73">
        <v>195.0</v>
      </c>
      <c r="S57" s="76">
        <f t="shared" si="8"/>
        <v>65462</v>
      </c>
      <c r="T57" s="77">
        <f t="shared" si="77"/>
        <v>43921</v>
      </c>
      <c r="U57" s="92"/>
      <c r="V57" s="79"/>
      <c r="W57" s="80"/>
      <c r="X57" s="81" t="str">
        <f t="array" ref="X57">AND(OR(H57:J57&lt;&gt;AH57:AJ57,R57:S57&lt;&gt;AP57:AQ57,L57&lt;K57,N57&lt;M57,P57&lt;O57),ISBLANK(W57))</f>
        <v>#REF!</v>
      </c>
      <c r="Y57" s="82" t="str">
        <f t="shared" si="10"/>
        <v>#N/A</v>
      </c>
      <c r="Z57" s="83" t="str">
        <f t="shared" si="11"/>
        <v>#REF!</v>
      </c>
      <c r="AA57" s="84" t="str">
        <f t="shared" si="12"/>
        <v>No Data</v>
      </c>
      <c r="AB57" s="85" t="str">
        <f t="shared" si="13"/>
        <v/>
      </c>
      <c r="AC57" s="86" t="str">
        <f t="shared" si="14"/>
        <v>Never</v>
      </c>
      <c r="AD57" s="87" t="str">
        <f t="shared" si="15"/>
        <v/>
      </c>
      <c r="AE57" s="57" t="s">
        <v>157</v>
      </c>
      <c r="AF57" s="57" t="str">
        <f t="shared" si="16"/>
        <v/>
      </c>
      <c r="AG57" s="88">
        <f t="shared" si="17"/>
        <v>6108</v>
      </c>
      <c r="AH57" s="89" t="str">
        <f t="shared" ref="AH57:AK57" si="124">vlookup($A57,'States current old'!$A:$G,AH$1,0)</f>
        <v>#REF!</v>
      </c>
      <c r="AI57" s="89" t="str">
        <f t="shared" si="124"/>
        <v>#REF!</v>
      </c>
      <c r="AJ57" s="89" t="str">
        <f t="shared" si="124"/>
        <v>#REF!</v>
      </c>
      <c r="AK57" s="89" t="str">
        <f t="shared" si="124"/>
        <v>#REF!</v>
      </c>
      <c r="AL57" s="89"/>
      <c r="AM57" s="89"/>
      <c r="AN57" s="89"/>
      <c r="AO57" s="89"/>
      <c r="AP57" s="89" t="str">
        <f t="shared" ref="AP57:AQ57" si="125">vlookup($A57,'States current old'!$A:$G,AP$1,0)</f>
        <v>#REF!</v>
      </c>
      <c r="AQ57" s="89" t="str">
        <f t="shared" si="125"/>
        <v>#REF!</v>
      </c>
      <c r="AR57" s="90">
        <f t="shared" si="20"/>
        <v>0</v>
      </c>
      <c r="AS57" s="91" t="str">
        <f t="shared" si="21"/>
        <v>#REF!</v>
      </c>
    </row>
    <row r="58">
      <c r="A58" s="66"/>
      <c r="B58" s="95"/>
      <c r="C58" s="68"/>
      <c r="D58" s="69" t="s">
        <v>158</v>
      </c>
      <c r="E58" s="70">
        <v>43921.583333333336</v>
      </c>
      <c r="F58" s="71">
        <v>2.0</v>
      </c>
      <c r="G58" s="72" t="str">
        <f t="shared" si="7"/>
        <v/>
      </c>
      <c r="H58" s="73">
        <v>1351.0</v>
      </c>
      <c r="I58" s="73">
        <v>17375.0</v>
      </c>
      <c r="J58" s="73"/>
      <c r="K58" s="74"/>
      <c r="L58" s="75">
        <v>337.0</v>
      </c>
      <c r="M58" s="73"/>
      <c r="N58" s="75"/>
      <c r="O58" s="74"/>
      <c r="P58" s="75"/>
      <c r="Q58" s="73"/>
      <c r="R58" s="73">
        <v>16.0</v>
      </c>
      <c r="S58" s="76">
        <f t="shared" si="8"/>
        <v>18726</v>
      </c>
      <c r="T58" s="77">
        <f t="shared" si="77"/>
        <v>43921.66667</v>
      </c>
      <c r="U58" s="92"/>
      <c r="V58" s="79"/>
      <c r="W58" s="80"/>
      <c r="X58" s="81" t="str">
        <f t="array" ref="X58">AND(OR(H58:J58&lt;&gt;AH58:AJ58,R58:S58&lt;&gt;AP58:AQ58,L58&lt;K58,N58&lt;M58,P58&lt;O58),ISBLANK(W58))</f>
        <v>#REF!</v>
      </c>
      <c r="Y58" s="82" t="str">
        <f t="shared" si="10"/>
        <v>#N/A</v>
      </c>
      <c r="Z58" s="83" t="str">
        <f t="shared" si="11"/>
        <v>#REF!</v>
      </c>
      <c r="AA58" s="84" t="str">
        <f t="shared" si="12"/>
        <v>No Data</v>
      </c>
      <c r="AB58" s="85" t="str">
        <f t="shared" si="13"/>
        <v/>
      </c>
      <c r="AC58" s="86" t="str">
        <f t="shared" si="14"/>
        <v>Never</v>
      </c>
      <c r="AD58" s="87" t="str">
        <f t="shared" si="15"/>
        <v/>
      </c>
      <c r="AE58" s="57" t="s">
        <v>159</v>
      </c>
      <c r="AF58" s="57" t="str">
        <f t="shared" si="16"/>
        <v/>
      </c>
      <c r="AG58" s="88">
        <f>ROUND((NOW()-T58)*24,2)</f>
        <v>6092.29</v>
      </c>
      <c r="AH58" s="89" t="str">
        <f t="shared" ref="AH58:AK58" si="126">vlookup($A58,'States current old'!$A:$G,AH$1,0)</f>
        <v>#REF!</v>
      </c>
      <c r="AI58" s="89" t="str">
        <f t="shared" si="126"/>
        <v>#REF!</v>
      </c>
      <c r="AJ58" s="89" t="str">
        <f t="shared" si="126"/>
        <v>#REF!</v>
      </c>
      <c r="AK58" s="89" t="str">
        <f t="shared" si="126"/>
        <v>#REF!</v>
      </c>
      <c r="AL58" s="89"/>
      <c r="AM58" s="89"/>
      <c r="AN58" s="89"/>
      <c r="AO58" s="89"/>
      <c r="AP58" s="89" t="str">
        <f t="shared" ref="AP58:AQ58" si="127">vlookup($A58,'States current old'!$A:$G,AP$1,0)</f>
        <v>#REF!</v>
      </c>
      <c r="AQ58" s="89" t="str">
        <f t="shared" si="127"/>
        <v>#REF!</v>
      </c>
      <c r="AR58" s="90">
        <f t="shared" si="20"/>
        <v>0</v>
      </c>
      <c r="AS58" s="91" t="str">
        <f t="shared" si="21"/>
        <v>#REF!</v>
      </c>
    </row>
    <row r="59">
      <c r="A59" s="66"/>
      <c r="B59" s="95"/>
      <c r="C59" s="68"/>
      <c r="D59" s="69" t="s">
        <v>160</v>
      </c>
      <c r="E59" s="70">
        <v>43923.0</v>
      </c>
      <c r="F59" s="71">
        <v>0.0</v>
      </c>
      <c r="G59" s="72" t="str">
        <f t="shared" si="7"/>
        <v/>
      </c>
      <c r="H59" s="73">
        <v>217.0</v>
      </c>
      <c r="I59" s="73">
        <v>5276.0</v>
      </c>
      <c r="J59" s="73"/>
      <c r="K59" s="74"/>
      <c r="L59" s="75">
        <v>1.0</v>
      </c>
      <c r="M59" s="73"/>
      <c r="N59" s="75"/>
      <c r="O59" s="74"/>
      <c r="P59" s="75"/>
      <c r="Q59" s="73"/>
      <c r="R59" s="73">
        <v>2.0</v>
      </c>
      <c r="S59" s="76">
        <f t="shared" si="8"/>
        <v>5493</v>
      </c>
      <c r="T59" s="77">
        <f t="shared" si="77"/>
        <v>43923</v>
      </c>
      <c r="U59" s="92">
        <v>43924.33819444444</v>
      </c>
      <c r="V59" s="79" t="s">
        <v>128</v>
      </c>
      <c r="W59" s="80"/>
      <c r="X59" s="81" t="str">
        <f t="array" ref="X59">AND(OR(H59:J59&lt;&gt;AH59:AJ59,R59:S59&lt;&gt;AP59:AQ59,L59&lt;K59,N59&lt;M59,P59&lt;O59),ISBLANK(W59))</f>
        <v>#REF!</v>
      </c>
      <c r="Y59" s="82" t="str">
        <f t="shared" si="10"/>
        <v>#N/A</v>
      </c>
      <c r="Z59" s="83" t="str">
        <f t="shared" si="11"/>
        <v>#REF!</v>
      </c>
      <c r="AA59" s="84" t="str">
        <f t="shared" si="12"/>
        <v>No Data</v>
      </c>
      <c r="AB59" s="85" t="str">
        <f t="shared" si="13"/>
        <v/>
      </c>
      <c r="AC59" s="86" t="str">
        <f t="shared" si="14"/>
        <v>Never</v>
      </c>
      <c r="AD59" s="87" t="str">
        <f t="shared" si="15"/>
        <v/>
      </c>
      <c r="AE59" s="57" t="s">
        <v>161</v>
      </c>
      <c r="AF59" s="57" t="str">
        <f t="shared" si="16"/>
        <v/>
      </c>
      <c r="AG59" s="88">
        <f t="shared" ref="AG59:AG60" si="130">ROUND((NOW()-T59)*24,0)</f>
        <v>6060</v>
      </c>
      <c r="AH59" s="89" t="str">
        <f t="shared" ref="AH59:AK59" si="128">vlookup($A59,'States current old'!$A:$G,AH$1,0)</f>
        <v>#REF!</v>
      </c>
      <c r="AI59" s="89" t="str">
        <f t="shared" si="128"/>
        <v>#REF!</v>
      </c>
      <c r="AJ59" s="89" t="str">
        <f t="shared" si="128"/>
        <v>#REF!</v>
      </c>
      <c r="AK59" s="89" t="str">
        <f t="shared" si="128"/>
        <v>#REF!</v>
      </c>
      <c r="AL59" s="89"/>
      <c r="AM59" s="89"/>
      <c r="AN59" s="89"/>
      <c r="AO59" s="89"/>
      <c r="AP59" s="89" t="str">
        <f t="shared" ref="AP59:AQ59" si="129">vlookup($A59,'States current old'!$A:$G,AP$1,0)</f>
        <v>#REF!</v>
      </c>
      <c r="AQ59" s="89" t="str">
        <f t="shared" si="129"/>
        <v>#REF!</v>
      </c>
      <c r="AR59" s="90">
        <f t="shared" si="20"/>
        <v>0</v>
      </c>
      <c r="AS59" s="91" t="str">
        <f t="shared" si="21"/>
        <v>#REF!</v>
      </c>
    </row>
    <row r="60">
      <c r="A60" s="66"/>
      <c r="B60" s="95"/>
      <c r="C60" s="68"/>
      <c r="D60" s="106" t="s">
        <v>162</v>
      </c>
      <c r="E60" s="70">
        <v>43921.31736111111</v>
      </c>
      <c r="F60" s="71">
        <v>3.0</v>
      </c>
      <c r="G60" s="72" t="str">
        <f t="shared" si="7"/>
        <v/>
      </c>
      <c r="H60" s="73">
        <v>109.0</v>
      </c>
      <c r="I60" s="73">
        <f>(1563+1+544)-109</f>
        <v>1999</v>
      </c>
      <c r="J60" s="73"/>
      <c r="K60" s="74"/>
      <c r="L60" s="75">
        <f>floor(109*0.165,1)</f>
        <v>17</v>
      </c>
      <c r="M60" s="73"/>
      <c r="N60" s="75"/>
      <c r="O60" s="74"/>
      <c r="P60" s="75"/>
      <c r="Q60" s="73">
        <v>26.0</v>
      </c>
      <c r="R60" s="73">
        <v>0.0</v>
      </c>
      <c r="S60" s="76">
        <f t="shared" si="8"/>
        <v>2108</v>
      </c>
      <c r="T60" s="77">
        <f t="shared" si="77"/>
        <v>43921.44236</v>
      </c>
      <c r="U60" s="92"/>
      <c r="V60" s="79"/>
      <c r="W60" s="80"/>
      <c r="X60" s="81" t="str">
        <f t="array" ref="X60">AND(OR(H60:J60&lt;&gt;AH60:AJ60,R60:S60&lt;&gt;AP60:AQ60,L60&lt;K60,N60&lt;M60,P60&lt;O60),ISBLANK(W60))</f>
        <v>#REF!</v>
      </c>
      <c r="Y60" s="82" t="str">
        <f t="shared" si="10"/>
        <v>#N/A</v>
      </c>
      <c r="Z60" s="83" t="str">
        <f t="shared" si="11"/>
        <v>#REF!</v>
      </c>
      <c r="AA60" s="84" t="str">
        <f t="shared" si="12"/>
        <v>No Data</v>
      </c>
      <c r="AB60" s="85" t="str">
        <f t="shared" si="13"/>
        <v/>
      </c>
      <c r="AC60" s="86" t="str">
        <f t="shared" si="14"/>
        <v>Never</v>
      </c>
      <c r="AD60" s="87" t="str">
        <f t="shared" si="15"/>
        <v/>
      </c>
      <c r="AE60" s="57" t="s">
        <v>163</v>
      </c>
      <c r="AF60" s="57" t="str">
        <f t="shared" si="16"/>
        <v/>
      </c>
      <c r="AG60" s="88">
        <f t="shared" si="130"/>
        <v>6098</v>
      </c>
      <c r="AH60" s="89" t="str">
        <f t="shared" ref="AH60:AK60" si="131">vlookup($A60,'States current old'!$A:$G,AH$1,0)</f>
        <v>#REF!</v>
      </c>
      <c r="AI60" s="89" t="str">
        <f t="shared" si="131"/>
        <v>#REF!</v>
      </c>
      <c r="AJ60" s="89" t="str">
        <f t="shared" si="131"/>
        <v>#REF!</v>
      </c>
      <c r="AK60" s="89" t="str">
        <f t="shared" si="131"/>
        <v>#REF!</v>
      </c>
      <c r="AL60" s="89"/>
      <c r="AM60" s="89"/>
      <c r="AN60" s="89"/>
      <c r="AO60" s="89"/>
      <c r="AP60" s="89" t="str">
        <f t="shared" ref="AP60:AQ60" si="132">vlookup($A60,'States current old'!$A:$G,AP$1,0)</f>
        <v>#REF!</v>
      </c>
      <c r="AQ60" s="89" t="str">
        <f t="shared" si="132"/>
        <v>#REF!</v>
      </c>
      <c r="AR60" s="90">
        <f t="shared" si="20"/>
        <v>0</v>
      </c>
      <c r="AS60" s="91" t="str">
        <f t="shared" si="21"/>
        <v>#REF!</v>
      </c>
    </row>
    <row r="61" hidden="1">
      <c r="A61" s="66"/>
      <c r="B61" s="95"/>
      <c r="C61" s="68"/>
      <c r="D61" s="69"/>
      <c r="E61" s="92"/>
      <c r="F61" s="71"/>
      <c r="G61" s="72"/>
      <c r="H61" s="73"/>
      <c r="I61" s="73"/>
      <c r="J61" s="73"/>
      <c r="K61" s="74"/>
      <c r="L61" s="119"/>
      <c r="M61" s="73"/>
      <c r="N61" s="73"/>
      <c r="O61" s="74"/>
      <c r="P61" s="119"/>
      <c r="Q61" s="73"/>
      <c r="R61" s="73"/>
      <c r="S61" s="94"/>
      <c r="T61" s="77"/>
      <c r="U61" s="120"/>
      <c r="V61" s="121"/>
      <c r="X61" s="122"/>
      <c r="Y61" s="82"/>
      <c r="Z61" s="83"/>
      <c r="AA61" s="84"/>
      <c r="AB61" s="85"/>
      <c r="AC61" s="86"/>
      <c r="AD61" s="87"/>
      <c r="AE61" s="57"/>
      <c r="AF61" s="57"/>
      <c r="AG61" s="88"/>
      <c r="AH61" s="123"/>
      <c r="AI61" s="123"/>
      <c r="AJ61" s="123"/>
      <c r="AK61" s="123"/>
      <c r="AL61" s="123"/>
      <c r="AM61" s="123"/>
      <c r="AN61" s="123"/>
      <c r="AO61" s="123"/>
      <c r="AP61" s="123"/>
      <c r="AQ61" s="123"/>
      <c r="AR61" s="123"/>
      <c r="AS61" s="124"/>
    </row>
    <row r="62" hidden="1">
      <c r="A62" s="66"/>
      <c r="B62" s="95"/>
      <c r="C62" s="68"/>
      <c r="D62" s="69"/>
      <c r="E62" s="92"/>
      <c r="F62" s="71"/>
      <c r="G62" s="72"/>
      <c r="H62" s="73"/>
      <c r="I62" s="73"/>
      <c r="J62" s="73"/>
      <c r="K62" s="74"/>
      <c r="L62" s="119"/>
      <c r="M62" s="73"/>
      <c r="N62" s="73"/>
      <c r="O62" s="74"/>
      <c r="P62" s="119"/>
      <c r="Q62" s="73"/>
      <c r="R62" s="73"/>
      <c r="S62" s="94"/>
      <c r="T62" s="77"/>
      <c r="U62" s="120"/>
      <c r="V62" s="121"/>
      <c r="X62" s="122"/>
      <c r="Y62" s="82"/>
      <c r="Z62" s="83"/>
      <c r="AA62" s="84"/>
      <c r="AB62" s="85"/>
      <c r="AC62" s="86"/>
      <c r="AD62" s="87"/>
      <c r="AE62" s="57"/>
      <c r="AF62" s="57"/>
      <c r="AG62" s="88"/>
      <c r="AH62" s="123"/>
      <c r="AI62" s="123"/>
      <c r="AJ62" s="123"/>
      <c r="AK62" s="123"/>
      <c r="AL62" s="123"/>
      <c r="AM62" s="123"/>
      <c r="AN62" s="123"/>
      <c r="AO62" s="123"/>
      <c r="AP62" s="123"/>
      <c r="AQ62" s="123"/>
      <c r="AR62" s="123"/>
      <c r="AS62" s="124"/>
    </row>
    <row r="63" hidden="1">
      <c r="A63" s="66"/>
      <c r="B63" s="95"/>
      <c r="C63" s="68"/>
      <c r="D63" s="69"/>
      <c r="E63" s="92"/>
      <c r="F63" s="71"/>
      <c r="G63" s="72"/>
      <c r="H63" s="73"/>
      <c r="I63" s="73"/>
      <c r="J63" s="73"/>
      <c r="K63" s="74"/>
      <c r="L63" s="119"/>
      <c r="M63" s="73"/>
      <c r="N63" s="73"/>
      <c r="O63" s="74"/>
      <c r="P63" s="119"/>
      <c r="Q63" s="73"/>
      <c r="R63" s="73"/>
      <c r="S63" s="94"/>
      <c r="T63" s="77"/>
      <c r="U63" s="120"/>
      <c r="V63" s="121"/>
      <c r="X63" s="122"/>
      <c r="Y63" s="82"/>
      <c r="Z63" s="83"/>
      <c r="AA63" s="84"/>
      <c r="AB63" s="85"/>
      <c r="AC63" s="86"/>
      <c r="AD63" s="87"/>
      <c r="AE63" s="57"/>
      <c r="AF63" s="57"/>
      <c r="AG63" s="88"/>
      <c r="AH63" s="123"/>
      <c r="AI63" s="123"/>
      <c r="AJ63" s="123"/>
      <c r="AK63" s="123"/>
      <c r="AL63" s="123"/>
      <c r="AM63" s="123"/>
      <c r="AN63" s="123"/>
      <c r="AO63" s="123"/>
      <c r="AP63" s="123"/>
      <c r="AQ63" s="123"/>
      <c r="AR63" s="123"/>
      <c r="AS63" s="124"/>
    </row>
    <row r="64" hidden="1">
      <c r="A64" s="66"/>
      <c r="B64" s="95"/>
      <c r="C64" s="68"/>
      <c r="D64" s="69"/>
      <c r="E64" s="92"/>
      <c r="F64" s="71"/>
      <c r="G64" s="72"/>
      <c r="H64" s="73"/>
      <c r="I64" s="73"/>
      <c r="J64" s="73"/>
      <c r="K64" s="125"/>
      <c r="L64" s="126"/>
      <c r="M64" s="73"/>
      <c r="N64" s="73"/>
      <c r="O64" s="125"/>
      <c r="P64" s="126"/>
      <c r="Q64" s="73"/>
      <c r="R64" s="73"/>
      <c r="S64" s="94"/>
      <c r="T64" s="77"/>
      <c r="U64" s="120"/>
      <c r="V64" s="127"/>
      <c r="W64" s="128"/>
      <c r="X64" s="122"/>
      <c r="Y64" s="82"/>
      <c r="Z64" s="83"/>
      <c r="AA64" s="84"/>
      <c r="AB64" s="85"/>
      <c r="AC64" s="86"/>
      <c r="AD64" s="87"/>
      <c r="AE64" s="57"/>
      <c r="AF64" s="57"/>
      <c r="AG64" s="88"/>
      <c r="AH64" s="123"/>
      <c r="AI64" s="123"/>
      <c r="AJ64" s="123"/>
      <c r="AK64" s="123"/>
      <c r="AL64" s="123"/>
      <c r="AM64" s="123"/>
      <c r="AN64" s="123"/>
      <c r="AO64" s="123"/>
      <c r="AP64" s="123"/>
      <c r="AQ64" s="123"/>
      <c r="AR64" s="123"/>
      <c r="AS64" s="124"/>
    </row>
  </sheetData>
  <mergeCells count="34">
    <mergeCell ref="D2:E2"/>
    <mergeCell ref="G3:G4"/>
    <mergeCell ref="R3:R4"/>
    <mergeCell ref="S3:S4"/>
    <mergeCell ref="AA2:AD2"/>
    <mergeCell ref="Z3:Z4"/>
    <mergeCell ref="AA3:AA4"/>
    <mergeCell ref="AC3:AC4"/>
    <mergeCell ref="AD3:AD4"/>
    <mergeCell ref="AG3:AG4"/>
    <mergeCell ref="AH3:AQ3"/>
    <mergeCell ref="T3:T4"/>
    <mergeCell ref="U4:W4"/>
    <mergeCell ref="AR1:AR4"/>
    <mergeCell ref="A2:A3"/>
    <mergeCell ref="B2:B3"/>
    <mergeCell ref="K2:L2"/>
    <mergeCell ref="M2:N2"/>
    <mergeCell ref="U2:W2"/>
    <mergeCell ref="AS3:AS4"/>
    <mergeCell ref="O2:P2"/>
    <mergeCell ref="S2:T2"/>
    <mergeCell ref="X1:X4"/>
    <mergeCell ref="Y2:Y4"/>
    <mergeCell ref="H3:H4"/>
    <mergeCell ref="I3:I4"/>
    <mergeCell ref="J3:J4"/>
    <mergeCell ref="K3:K4"/>
    <mergeCell ref="L3:L4"/>
    <mergeCell ref="M3:M4"/>
    <mergeCell ref="N3:N4"/>
    <mergeCell ref="O3:O4"/>
    <mergeCell ref="P3:P4"/>
    <mergeCell ref="Q3:Q4"/>
  </mergeCells>
  <conditionalFormatting sqref="W36">
    <cfRule type="expression" dxfId="0" priority="1">
      <formula>X35=TRUE</formula>
    </cfRule>
  </conditionalFormatting>
  <conditionalFormatting sqref="Q40">
    <cfRule type="cellIs" dxfId="1" priority="2" operator="lessThan">
      <formula>AP40:AP95</formula>
    </cfRule>
  </conditionalFormatting>
  <conditionalFormatting sqref="V26">
    <cfRule type="expression" dxfId="0" priority="3">
      <formula>X26=TRUE</formula>
    </cfRule>
  </conditionalFormatting>
  <conditionalFormatting sqref="V54:V55">
    <cfRule type="expression" dxfId="0" priority="4">
      <formula>X54=TRUE</formula>
    </cfRule>
  </conditionalFormatting>
  <conditionalFormatting sqref="R5:R39 R41:R60">
    <cfRule type="cellIs" dxfId="1" priority="5" operator="lessThan">
      <formula>AP5:AP60</formula>
    </cfRule>
  </conditionalFormatting>
  <conditionalFormatting sqref="T55">
    <cfRule type="expression" dxfId="2" priority="6">
      <formula>k&lt;AE61</formula>
    </cfRule>
  </conditionalFormatting>
  <conditionalFormatting sqref="F55">
    <cfRule type="expression" dxfId="2" priority="7">
      <formula>k&lt;AD65</formula>
    </cfRule>
  </conditionalFormatting>
  <conditionalFormatting sqref="E55">
    <cfRule type="expression" dxfId="2" priority="8">
      <formula>k&lt;AC65</formula>
    </cfRule>
  </conditionalFormatting>
  <conditionalFormatting sqref="T47">
    <cfRule type="expression" dxfId="2" priority="9">
      <formula>k&lt;AE55</formula>
    </cfRule>
  </conditionalFormatting>
  <conditionalFormatting sqref="E47">
    <cfRule type="expression" dxfId="2" priority="10">
      <formula>k&lt;AC55</formula>
    </cfRule>
  </conditionalFormatting>
  <conditionalFormatting sqref="F47">
    <cfRule type="expression" dxfId="2" priority="11">
      <formula>k&lt;AD55</formula>
    </cfRule>
  </conditionalFormatting>
  <conditionalFormatting sqref="T32">
    <cfRule type="expression" dxfId="2" priority="12">
      <formula>k&lt;AE65</formula>
    </cfRule>
  </conditionalFormatting>
  <conditionalFormatting sqref="E32">
    <cfRule type="expression" dxfId="2" priority="13">
      <formula>k&lt;AC65</formula>
    </cfRule>
  </conditionalFormatting>
  <conditionalFormatting sqref="F32">
    <cfRule type="expression" dxfId="2" priority="14">
      <formula>k&lt;AD65</formula>
    </cfRule>
  </conditionalFormatting>
  <conditionalFormatting sqref="E17">
    <cfRule type="expression" dxfId="2" priority="15">
      <formula>k&lt;AC32</formula>
    </cfRule>
  </conditionalFormatting>
  <conditionalFormatting sqref="F17">
    <cfRule type="expression" dxfId="2" priority="16">
      <formula>k&lt;AD32</formula>
    </cfRule>
  </conditionalFormatting>
  <conditionalFormatting sqref="T17">
    <cfRule type="expression" dxfId="2" priority="17">
      <formula>k&lt;AE32</formula>
    </cfRule>
  </conditionalFormatting>
  <conditionalFormatting sqref="E7:E8">
    <cfRule type="expression" dxfId="2" priority="18">
      <formula>k&lt;AC60</formula>
    </cfRule>
  </conditionalFormatting>
  <conditionalFormatting sqref="F8">
    <cfRule type="expression" dxfId="2" priority="19">
      <formula>k&lt;AD65</formula>
    </cfRule>
  </conditionalFormatting>
  <conditionalFormatting sqref="T8">
    <cfRule type="expression" dxfId="2" priority="20">
      <formula>k&lt;AE65</formula>
    </cfRule>
  </conditionalFormatting>
  <conditionalFormatting sqref="F5:F7 F9:F16 F18:F31 F33:F46 F48:F54 F56:F64">
    <cfRule type="expression" dxfId="2" priority="21">
      <formula>k&lt;AD6</formula>
    </cfRule>
  </conditionalFormatting>
  <conditionalFormatting sqref="E5:E7 U5:U22 E9:E16 E18:E31 U24 U30:U37 E33:E46 E48:E54 U50:U60 E56:E64">
    <cfRule type="expression" dxfId="2" priority="22">
      <formula>k&lt;AC6</formula>
    </cfRule>
  </conditionalFormatting>
  <conditionalFormatting sqref="U2:U4">
    <cfRule type="expression" dxfId="3" priority="23">
      <formula>AND(ISNUMBER(U2),TRUNC(U2)&gt;TODAY())</formula>
    </cfRule>
  </conditionalFormatting>
  <conditionalFormatting sqref="AA5:AA64">
    <cfRule type="cellIs" dxfId="4" priority="24" operator="notEqual">
      <formula>"Current"</formula>
    </cfRule>
  </conditionalFormatting>
  <conditionalFormatting sqref="T5:T7 T9:T16 T18:T31 T33:T46 T48:T54 T56:T64">
    <cfRule type="expression" dxfId="2" priority="25">
      <formula>k&lt;AE6</formula>
    </cfRule>
  </conditionalFormatting>
  <conditionalFormatting sqref="Z5:Z64">
    <cfRule type="notContainsBlanks" dxfId="5" priority="26">
      <formula>LEN(TRIM(Z5))&gt;0</formula>
    </cfRule>
  </conditionalFormatting>
  <conditionalFormatting sqref="H5:H60 I35">
    <cfRule type="cellIs" dxfId="1" priority="27" operator="lessThan">
      <formula>AH5:AH60</formula>
    </cfRule>
  </conditionalFormatting>
  <conditionalFormatting sqref="L5:L60 M5:M41 N5:P60 M43:M60">
    <cfRule type="cellIs" dxfId="1" priority="28" operator="lessThan">
      <formula>AK5:AK60</formula>
    </cfRule>
  </conditionalFormatting>
  <conditionalFormatting sqref="I5:I60">
    <cfRule type="cellIs" dxfId="6" priority="29" operator="lessThan">
      <formula>AI5:AI60</formula>
    </cfRule>
  </conditionalFormatting>
  <conditionalFormatting sqref="S5:S60">
    <cfRule type="cellIs" dxfId="6" priority="30" operator="lessThan">
      <formula>AQ5:AQ60</formula>
    </cfRule>
  </conditionalFormatting>
  <conditionalFormatting sqref="J5:J60">
    <cfRule type="cellIs" dxfId="7" priority="31" operator="lessThan">
      <formula>AJ5:AJ60</formula>
    </cfRule>
  </conditionalFormatting>
  <conditionalFormatting sqref="W5:W25 W27:W34 V29 W37:W53 W56:W64">
    <cfRule type="expression" dxfId="0" priority="32">
      <formula>X5=TRUE</formula>
    </cfRule>
  </conditionalFormatting>
  <conditionalFormatting sqref="AG5:AG60">
    <cfRule type="cellIs" dxfId="8" priority="33" operator="greaterThan">
      <formula>22</formula>
    </cfRule>
  </conditionalFormatting>
  <conditionalFormatting sqref="E1:E64 U1:U64">
    <cfRule type="expression" dxfId="4" priority="34">
      <formula>AND(ISNUMBER(E1),TRUNC(E1)&lt;TODAY()-1)</formula>
    </cfRule>
  </conditionalFormatting>
  <conditionalFormatting sqref="E1:E16 U1:U64 E18:E31 E33:E64">
    <cfRule type="expression" dxfId="9" priority="35">
      <formula>AND(ISNUMBER(E1),TRUNC(E1)&gt;TODAY())</formula>
    </cfRule>
  </conditionalFormatting>
  <conditionalFormatting sqref="L5:L60">
    <cfRule type="cellIs" dxfId="4" priority="36" operator="lessThan">
      <formula>K5:K60</formula>
    </cfRule>
  </conditionalFormatting>
  <conditionalFormatting sqref="N5:N60">
    <cfRule type="cellIs" dxfId="4" priority="37" operator="lessThan">
      <formula>M5:M60</formula>
    </cfRule>
  </conditionalFormatting>
  <conditionalFormatting sqref="P5:P60">
    <cfRule type="cellIs" dxfId="4" priority="38" operator="lessThan">
      <formula>O5:O60</formula>
    </cfRule>
  </conditionalFormatting>
  <dataValidations>
    <dataValidation type="custom" allowBlank="1" showDropDown="1" showInputMessage="1" showErrorMessage="1" prompt="Please use MM/DD HH:mm (24HR)" sqref="U5:U9 U11:U22 U30 U33 E5:E64 U35:U64">
      <formula1>OR(NOT(ISERROR(DATEVALUE(E5))), AND(ISNUMBER(E5), LEFT(CELL("format", E5))="D"))</formula1>
    </dataValidation>
    <dataValidation type="custom" allowBlank="1" showDropDown="1" showInputMessage="1" showErrorMessage="1" prompt="Use MM/DD HH/mm (24HR)" sqref="U23:U29 U31:U32 U34">
      <formula1>OR(NOT(ISERROR(DATEVALUE(U23))), AND(ISNUMBER(U23), LEFT(CELL("format", U23))="D"))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s>
  <sheetData>
    <row r="1" ht="18.75" customHeight="1">
      <c r="A1" s="129" t="s">
        <v>164</v>
      </c>
      <c r="B1" s="130" t="s">
        <v>165</v>
      </c>
      <c r="C1" s="130" t="s">
        <v>166</v>
      </c>
      <c r="D1" s="130" t="s">
        <v>167</v>
      </c>
      <c r="E1" s="130" t="s">
        <v>168</v>
      </c>
      <c r="F1" s="130" t="s">
        <v>169</v>
      </c>
      <c r="G1" s="130" t="s">
        <v>170</v>
      </c>
      <c r="H1" s="130" t="s">
        <v>171</v>
      </c>
      <c r="I1" s="129" t="s">
        <v>172</v>
      </c>
      <c r="J1" s="129" t="s">
        <v>173</v>
      </c>
      <c r="K1" s="131"/>
      <c r="L1" s="131"/>
      <c r="M1" s="131"/>
      <c r="N1" s="131"/>
      <c r="O1" s="131"/>
      <c r="P1" s="131"/>
      <c r="Q1" s="131"/>
      <c r="R1" s="131"/>
      <c r="S1" s="131"/>
      <c r="T1" s="131"/>
      <c r="U1" s="131"/>
      <c r="V1" s="131"/>
      <c r="W1" s="131"/>
      <c r="X1" s="131"/>
      <c r="Y1" s="131"/>
      <c r="Z1" s="131"/>
      <c r="AA1" s="131"/>
    </row>
    <row r="2">
      <c r="A2" s="132" t="s">
        <v>174</v>
      </c>
      <c r="B2" s="133"/>
      <c r="C2" s="133"/>
      <c r="D2" s="133"/>
      <c r="E2" s="133"/>
      <c r="F2" s="133"/>
      <c r="G2" s="133"/>
      <c r="H2" s="133"/>
      <c r="I2" s="134" t="s">
        <v>175</v>
      </c>
      <c r="J2" s="133"/>
      <c r="K2" s="133"/>
      <c r="L2" s="133"/>
      <c r="M2" s="133"/>
      <c r="N2" s="133"/>
      <c r="O2" s="133"/>
      <c r="P2" s="133"/>
      <c r="Q2" s="133"/>
      <c r="R2" s="133"/>
      <c r="S2" s="133"/>
      <c r="T2" s="133"/>
      <c r="U2" s="133"/>
      <c r="V2" s="133"/>
      <c r="W2" s="133"/>
      <c r="X2" s="133"/>
      <c r="Y2" s="133"/>
      <c r="Z2" s="133"/>
      <c r="AA2" s="133"/>
    </row>
    <row r="3">
      <c r="A3" s="132" t="s">
        <v>176</v>
      </c>
      <c r="B3" s="133"/>
      <c r="C3" s="133"/>
      <c r="D3" s="133"/>
      <c r="E3" s="133"/>
      <c r="F3" s="133"/>
      <c r="G3" s="133"/>
      <c r="H3" s="133"/>
      <c r="I3" s="134" t="s">
        <v>175</v>
      </c>
      <c r="J3" s="133"/>
      <c r="K3" s="133"/>
      <c r="L3" s="133"/>
      <c r="M3" s="133"/>
      <c r="N3" s="133"/>
      <c r="O3" s="133"/>
      <c r="P3" s="133"/>
      <c r="Q3" s="133"/>
      <c r="R3" s="133"/>
      <c r="S3" s="133"/>
      <c r="T3" s="133"/>
      <c r="U3" s="133"/>
      <c r="V3" s="133"/>
      <c r="W3" s="133"/>
      <c r="X3" s="133"/>
      <c r="Y3" s="133"/>
      <c r="Z3" s="133"/>
      <c r="AA3" s="133"/>
    </row>
    <row r="4">
      <c r="A4" s="132" t="s">
        <v>177</v>
      </c>
      <c r="B4" s="133"/>
      <c r="C4" s="133"/>
      <c r="D4" s="133"/>
      <c r="E4" s="133"/>
      <c r="F4" s="133"/>
      <c r="G4" s="133"/>
      <c r="H4" s="133"/>
      <c r="I4" s="134" t="s">
        <v>175</v>
      </c>
      <c r="J4" s="133"/>
      <c r="K4" s="133"/>
      <c r="L4" s="133"/>
      <c r="M4" s="133"/>
      <c r="N4" s="133"/>
      <c r="O4" s="133"/>
      <c r="P4" s="133"/>
      <c r="Q4" s="133"/>
      <c r="R4" s="133"/>
      <c r="S4" s="133"/>
      <c r="T4" s="133"/>
      <c r="U4" s="133"/>
      <c r="V4" s="133"/>
      <c r="W4" s="133"/>
      <c r="X4" s="133"/>
      <c r="Y4" s="133"/>
      <c r="Z4" s="133"/>
      <c r="AA4" s="133"/>
    </row>
    <row r="5">
      <c r="A5" s="132" t="s">
        <v>178</v>
      </c>
      <c r="B5" s="133"/>
      <c r="C5" s="133"/>
      <c r="D5" s="133"/>
      <c r="E5" s="133"/>
      <c r="F5" s="133"/>
      <c r="G5" s="133"/>
      <c r="H5" s="133"/>
      <c r="I5" s="134" t="s">
        <v>175</v>
      </c>
      <c r="J5" s="133"/>
      <c r="K5" s="133"/>
      <c r="L5" s="133"/>
      <c r="M5" s="133"/>
      <c r="N5" s="133"/>
      <c r="O5" s="133"/>
      <c r="P5" s="133"/>
      <c r="Q5" s="133"/>
      <c r="R5" s="133"/>
      <c r="S5" s="133"/>
      <c r="T5" s="133"/>
      <c r="U5" s="133"/>
      <c r="V5" s="133"/>
      <c r="W5" s="133"/>
      <c r="X5" s="133"/>
      <c r="Y5" s="133"/>
      <c r="Z5" s="133"/>
      <c r="AA5" s="133"/>
    </row>
    <row r="6">
      <c r="A6" s="132" t="s">
        <v>179</v>
      </c>
      <c r="B6" s="133"/>
      <c r="C6" s="133"/>
      <c r="D6" s="133"/>
      <c r="E6" s="133"/>
      <c r="F6" s="133"/>
      <c r="G6" s="133"/>
      <c r="H6" s="133"/>
      <c r="I6" s="133"/>
      <c r="J6" s="134" t="s">
        <v>180</v>
      </c>
      <c r="K6" s="133"/>
      <c r="L6" s="133"/>
      <c r="M6" s="133"/>
      <c r="N6" s="133"/>
      <c r="O6" s="133"/>
      <c r="P6" s="133"/>
      <c r="Q6" s="133"/>
      <c r="R6" s="133"/>
      <c r="S6" s="133"/>
      <c r="T6" s="133"/>
      <c r="U6" s="133"/>
      <c r="V6" s="133"/>
      <c r="W6" s="133"/>
      <c r="X6" s="133"/>
      <c r="Y6" s="133"/>
      <c r="Z6" s="133"/>
      <c r="AA6" s="133"/>
    </row>
    <row r="7">
      <c r="A7" s="132" t="s">
        <v>181</v>
      </c>
      <c r="B7" s="133"/>
      <c r="C7" s="133"/>
      <c r="D7" s="133"/>
      <c r="E7" s="133"/>
      <c r="F7" s="133"/>
      <c r="G7" s="133"/>
      <c r="H7" s="133"/>
      <c r="I7" s="133"/>
      <c r="J7" s="134" t="s">
        <v>182</v>
      </c>
      <c r="K7" s="133"/>
      <c r="L7" s="133"/>
      <c r="M7" s="133"/>
      <c r="N7" s="133"/>
      <c r="O7" s="133"/>
      <c r="P7" s="133"/>
      <c r="Q7" s="133"/>
      <c r="R7" s="133"/>
      <c r="S7" s="133"/>
      <c r="T7" s="133"/>
      <c r="U7" s="133"/>
      <c r="V7" s="133"/>
      <c r="W7" s="133"/>
      <c r="X7" s="133"/>
      <c r="Y7" s="133"/>
      <c r="Z7" s="133"/>
      <c r="AA7" s="133"/>
    </row>
    <row r="8">
      <c r="A8" s="132" t="s">
        <v>183</v>
      </c>
      <c r="B8" s="133"/>
      <c r="C8" s="133"/>
      <c r="D8" s="133"/>
      <c r="E8" s="133"/>
      <c r="F8" s="133"/>
      <c r="G8" s="133"/>
      <c r="H8" s="133"/>
      <c r="I8" s="134" t="s">
        <v>175</v>
      </c>
      <c r="J8" s="133"/>
      <c r="K8" s="133"/>
      <c r="L8" s="133"/>
      <c r="M8" s="133"/>
      <c r="N8" s="133"/>
      <c r="O8" s="133"/>
      <c r="P8" s="133"/>
      <c r="Q8" s="133"/>
      <c r="R8" s="133"/>
      <c r="S8" s="133"/>
      <c r="T8" s="133"/>
      <c r="U8" s="133"/>
      <c r="V8" s="133"/>
      <c r="W8" s="133"/>
      <c r="X8" s="133"/>
      <c r="Y8" s="133"/>
      <c r="Z8" s="133"/>
      <c r="AA8" s="133"/>
    </row>
    <row r="9">
      <c r="A9" s="132" t="s">
        <v>184</v>
      </c>
      <c r="B9" s="133"/>
      <c r="C9" s="133"/>
      <c r="D9" s="133"/>
      <c r="E9" s="133"/>
      <c r="F9" s="133"/>
      <c r="G9" s="133"/>
      <c r="H9" s="133"/>
      <c r="I9" s="134" t="s">
        <v>175</v>
      </c>
      <c r="J9" s="133"/>
      <c r="K9" s="133"/>
      <c r="L9" s="133"/>
      <c r="M9" s="133"/>
      <c r="N9" s="133"/>
      <c r="O9" s="133"/>
      <c r="P9" s="133"/>
      <c r="Q9" s="133"/>
      <c r="R9" s="133"/>
      <c r="S9" s="133"/>
      <c r="T9" s="133"/>
      <c r="U9" s="133"/>
      <c r="V9" s="133"/>
      <c r="W9" s="133"/>
      <c r="X9" s="133"/>
      <c r="Y9" s="133"/>
      <c r="Z9" s="133"/>
      <c r="AA9" s="133"/>
    </row>
    <row r="10">
      <c r="A10" s="132" t="s">
        <v>185</v>
      </c>
      <c r="B10" s="133"/>
      <c r="C10" s="133"/>
      <c r="D10" s="133"/>
      <c r="E10" s="133"/>
      <c r="F10" s="133"/>
      <c r="G10" s="133"/>
      <c r="H10" s="133"/>
      <c r="I10" s="134" t="s">
        <v>175</v>
      </c>
      <c r="J10" s="133"/>
      <c r="K10" s="133"/>
      <c r="L10" s="133"/>
      <c r="M10" s="133"/>
      <c r="N10" s="133"/>
      <c r="O10" s="133"/>
      <c r="P10" s="133"/>
      <c r="Q10" s="133"/>
      <c r="R10" s="133"/>
      <c r="S10" s="133"/>
      <c r="T10" s="133"/>
      <c r="U10" s="133"/>
      <c r="V10" s="133"/>
      <c r="W10" s="133"/>
      <c r="X10" s="133"/>
      <c r="Y10" s="133"/>
      <c r="Z10" s="133"/>
      <c r="AA10" s="133"/>
    </row>
    <row r="11">
      <c r="A11" s="132" t="s">
        <v>186</v>
      </c>
      <c r="B11" s="133"/>
      <c r="C11" s="133"/>
      <c r="D11" s="133"/>
      <c r="E11" s="133"/>
      <c r="F11" s="133"/>
      <c r="G11" s="133"/>
      <c r="H11" s="133"/>
      <c r="I11" s="134" t="s">
        <v>175</v>
      </c>
      <c r="J11" s="133"/>
      <c r="K11" s="133"/>
      <c r="L11" s="133"/>
      <c r="M11" s="133"/>
      <c r="N11" s="133"/>
      <c r="O11" s="133"/>
      <c r="P11" s="133"/>
      <c r="Q11" s="133"/>
      <c r="R11" s="133"/>
      <c r="S11" s="133"/>
      <c r="T11" s="133"/>
      <c r="U11" s="133"/>
      <c r="V11" s="133"/>
      <c r="W11" s="133"/>
      <c r="X11" s="133"/>
      <c r="Y11" s="133"/>
      <c r="Z11" s="133"/>
      <c r="AA11" s="133"/>
    </row>
    <row r="12">
      <c r="A12" s="132" t="s">
        <v>187</v>
      </c>
      <c r="B12" s="133"/>
      <c r="C12" s="133"/>
      <c r="D12" s="133"/>
      <c r="E12" s="133"/>
      <c r="F12" s="133"/>
      <c r="G12" s="133"/>
      <c r="H12" s="133"/>
      <c r="I12" s="133"/>
      <c r="J12" s="134" t="s">
        <v>180</v>
      </c>
      <c r="K12" s="133"/>
      <c r="L12" s="133"/>
      <c r="M12" s="133"/>
      <c r="N12" s="133"/>
      <c r="O12" s="133"/>
      <c r="P12" s="133"/>
      <c r="Q12" s="133"/>
      <c r="R12" s="133"/>
      <c r="S12" s="133"/>
      <c r="T12" s="133"/>
      <c r="U12" s="133"/>
      <c r="V12" s="133"/>
      <c r="W12" s="133"/>
      <c r="X12" s="133"/>
      <c r="Y12" s="133"/>
      <c r="Z12" s="133"/>
      <c r="AA12" s="133"/>
    </row>
    <row r="13">
      <c r="A13" s="132" t="s">
        <v>188</v>
      </c>
      <c r="B13" s="133"/>
      <c r="C13" s="133"/>
      <c r="D13" s="133"/>
      <c r="E13" s="133"/>
      <c r="F13" s="133"/>
      <c r="G13" s="133"/>
      <c r="H13" s="133"/>
      <c r="I13" s="134" t="s">
        <v>175</v>
      </c>
      <c r="J13" s="133"/>
      <c r="K13" s="133"/>
      <c r="L13" s="133"/>
      <c r="M13" s="133"/>
      <c r="N13" s="133"/>
      <c r="O13" s="133"/>
      <c r="P13" s="133"/>
      <c r="Q13" s="133"/>
      <c r="R13" s="133"/>
      <c r="S13" s="133"/>
      <c r="T13" s="133"/>
      <c r="U13" s="133"/>
      <c r="V13" s="133"/>
      <c r="W13" s="133"/>
      <c r="X13" s="133"/>
      <c r="Y13" s="133"/>
      <c r="Z13" s="133"/>
      <c r="AA13" s="133"/>
    </row>
    <row r="14">
      <c r="A14" s="132" t="s">
        <v>189</v>
      </c>
      <c r="B14" s="133"/>
      <c r="C14" s="133"/>
      <c r="D14" s="133"/>
      <c r="E14" s="133"/>
      <c r="F14" s="133"/>
      <c r="G14" s="133"/>
      <c r="H14" s="133"/>
      <c r="I14" s="133"/>
      <c r="J14" s="134" t="s">
        <v>182</v>
      </c>
      <c r="K14" s="133"/>
      <c r="L14" s="133"/>
      <c r="M14" s="133"/>
      <c r="N14" s="133"/>
      <c r="O14" s="133"/>
      <c r="P14" s="133"/>
      <c r="Q14" s="133"/>
      <c r="R14" s="133"/>
      <c r="S14" s="133"/>
      <c r="T14" s="133"/>
      <c r="U14" s="133"/>
      <c r="V14" s="133"/>
      <c r="W14" s="133"/>
      <c r="X14" s="133"/>
      <c r="Y14" s="133"/>
      <c r="Z14" s="133"/>
      <c r="AA14" s="133"/>
    </row>
    <row r="15">
      <c r="A15" s="132" t="s">
        <v>190</v>
      </c>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row>
    <row r="16">
      <c r="A16" s="132" t="s">
        <v>191</v>
      </c>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row>
    <row r="17">
      <c r="A17" s="132" t="s">
        <v>192</v>
      </c>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row>
    <row r="18">
      <c r="A18" s="132" t="s">
        <v>193</v>
      </c>
      <c r="B18" s="133"/>
      <c r="C18" s="133"/>
      <c r="D18" s="133"/>
      <c r="E18" s="133"/>
      <c r="F18" s="133"/>
      <c r="G18" s="133"/>
      <c r="H18" s="133"/>
      <c r="I18" s="133"/>
      <c r="J18" s="134" t="s">
        <v>194</v>
      </c>
      <c r="K18" s="133"/>
      <c r="L18" s="133"/>
      <c r="M18" s="133"/>
      <c r="N18" s="133"/>
      <c r="O18" s="133"/>
      <c r="P18" s="133"/>
      <c r="Q18" s="133"/>
      <c r="R18" s="133"/>
      <c r="S18" s="133"/>
      <c r="T18" s="133"/>
      <c r="U18" s="133"/>
      <c r="V18" s="133"/>
      <c r="W18" s="133"/>
      <c r="X18" s="133"/>
      <c r="Y18" s="133"/>
      <c r="Z18" s="133"/>
      <c r="AA18" s="133"/>
    </row>
    <row r="19">
      <c r="A19" s="132" t="s">
        <v>195</v>
      </c>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row>
    <row r="20">
      <c r="A20" s="132" t="s">
        <v>196</v>
      </c>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row>
    <row r="21">
      <c r="A21" s="132" t="s">
        <v>197</v>
      </c>
      <c r="B21" s="133"/>
      <c r="C21" s="133"/>
      <c r="D21" s="133"/>
      <c r="E21" s="133"/>
      <c r="F21" s="133"/>
      <c r="G21" s="133"/>
      <c r="H21" s="133"/>
      <c r="I21" s="134" t="s">
        <v>175</v>
      </c>
      <c r="J21" s="133"/>
      <c r="K21" s="133"/>
      <c r="L21" s="133"/>
      <c r="M21" s="133"/>
      <c r="N21" s="133"/>
      <c r="O21" s="133"/>
      <c r="P21" s="133"/>
      <c r="Q21" s="133"/>
      <c r="R21" s="133"/>
      <c r="S21" s="133"/>
      <c r="T21" s="133"/>
      <c r="U21" s="133"/>
      <c r="V21" s="133"/>
      <c r="W21" s="133"/>
      <c r="X21" s="133"/>
      <c r="Y21" s="133"/>
      <c r="Z21" s="133"/>
      <c r="AA21" s="133"/>
    </row>
    <row r="22">
      <c r="A22" s="132" t="s">
        <v>198</v>
      </c>
      <c r="B22" s="133"/>
      <c r="C22" s="133"/>
      <c r="D22" s="133"/>
      <c r="E22" s="133"/>
      <c r="F22" s="133"/>
      <c r="G22" s="133"/>
      <c r="H22" s="133"/>
      <c r="I22" s="134" t="s">
        <v>175</v>
      </c>
      <c r="J22" s="133"/>
      <c r="K22" s="133"/>
      <c r="L22" s="133"/>
      <c r="M22" s="133"/>
      <c r="N22" s="133"/>
      <c r="O22" s="133"/>
      <c r="P22" s="133"/>
      <c r="Q22" s="133"/>
      <c r="R22" s="133"/>
      <c r="S22" s="133"/>
      <c r="T22" s="133"/>
      <c r="U22" s="133"/>
      <c r="V22" s="133"/>
      <c r="W22" s="133"/>
      <c r="X22" s="133"/>
      <c r="Y22" s="133"/>
      <c r="Z22" s="133"/>
      <c r="AA22" s="133"/>
    </row>
    <row r="23">
      <c r="A23" s="132" t="s">
        <v>199</v>
      </c>
      <c r="B23" s="133"/>
      <c r="C23" s="133"/>
      <c r="D23" s="133"/>
      <c r="E23" s="133"/>
      <c r="F23" s="133"/>
      <c r="G23" s="133"/>
      <c r="H23" s="133"/>
      <c r="I23" s="133"/>
      <c r="J23" s="134" t="s">
        <v>180</v>
      </c>
      <c r="K23" s="133"/>
      <c r="L23" s="133"/>
      <c r="M23" s="133"/>
      <c r="N23" s="133"/>
      <c r="O23" s="133"/>
      <c r="P23" s="133"/>
      <c r="Q23" s="133"/>
      <c r="R23" s="133"/>
      <c r="S23" s="133"/>
      <c r="T23" s="133"/>
      <c r="U23" s="133"/>
      <c r="V23" s="133"/>
      <c r="W23" s="133"/>
      <c r="X23" s="133"/>
      <c r="Y23" s="133"/>
      <c r="Z23" s="133"/>
      <c r="AA23" s="133"/>
    </row>
    <row r="24">
      <c r="A24" s="132" t="s">
        <v>200</v>
      </c>
      <c r="B24" s="133"/>
      <c r="C24" s="133"/>
      <c r="D24" s="133"/>
      <c r="E24" s="133"/>
      <c r="F24" s="133"/>
      <c r="G24" s="133"/>
      <c r="H24" s="133"/>
      <c r="I24" s="133"/>
      <c r="J24" s="134" t="s">
        <v>182</v>
      </c>
      <c r="K24" s="133"/>
      <c r="L24" s="133"/>
      <c r="M24" s="133"/>
      <c r="N24" s="133"/>
      <c r="O24" s="133"/>
      <c r="P24" s="133"/>
      <c r="Q24" s="133"/>
      <c r="R24" s="133"/>
      <c r="S24" s="133"/>
      <c r="T24" s="133"/>
      <c r="U24" s="133"/>
      <c r="V24" s="133"/>
      <c r="W24" s="133"/>
      <c r="X24" s="133"/>
      <c r="Y24" s="133"/>
      <c r="Z24" s="133"/>
      <c r="AA24" s="133"/>
    </row>
    <row r="25">
      <c r="A25" s="132" t="s">
        <v>201</v>
      </c>
      <c r="B25" s="133"/>
      <c r="C25" s="133"/>
      <c r="D25" s="133"/>
      <c r="E25" s="133"/>
      <c r="F25" s="133"/>
      <c r="G25" s="133"/>
      <c r="H25" s="133"/>
      <c r="I25" s="133"/>
      <c r="J25" s="134" t="s">
        <v>182</v>
      </c>
      <c r="K25" s="133"/>
      <c r="L25" s="133"/>
      <c r="M25" s="133"/>
      <c r="N25" s="133"/>
      <c r="O25" s="133"/>
      <c r="P25" s="133"/>
      <c r="Q25" s="133"/>
      <c r="R25" s="133"/>
      <c r="S25" s="133"/>
      <c r="T25" s="133"/>
      <c r="U25" s="133"/>
      <c r="V25" s="133"/>
      <c r="W25" s="133"/>
      <c r="X25" s="133"/>
      <c r="Y25" s="133"/>
      <c r="Z25" s="133"/>
      <c r="AA25" s="133"/>
    </row>
    <row r="26">
      <c r="A26" s="132" t="s">
        <v>202</v>
      </c>
      <c r="B26" s="133"/>
      <c r="C26" s="133"/>
      <c r="D26" s="133"/>
      <c r="E26" s="133"/>
      <c r="F26" s="133"/>
      <c r="G26" s="133"/>
      <c r="H26" s="133"/>
      <c r="I26" s="134" t="s">
        <v>175</v>
      </c>
      <c r="J26" s="133"/>
      <c r="K26" s="133"/>
      <c r="L26" s="133"/>
      <c r="M26" s="133"/>
      <c r="N26" s="133"/>
      <c r="O26" s="133"/>
      <c r="P26" s="133"/>
      <c r="Q26" s="133"/>
      <c r="R26" s="133"/>
      <c r="S26" s="133"/>
      <c r="T26" s="133"/>
      <c r="U26" s="133"/>
      <c r="V26" s="133"/>
      <c r="W26" s="133"/>
      <c r="X26" s="133"/>
      <c r="Y26" s="133"/>
      <c r="Z26" s="133"/>
      <c r="AA26" s="133"/>
    </row>
    <row r="27">
      <c r="A27" s="132" t="s">
        <v>203</v>
      </c>
      <c r="B27" s="133"/>
      <c r="C27" s="133"/>
      <c r="D27" s="133"/>
      <c r="E27" s="133"/>
      <c r="F27" s="133"/>
      <c r="G27" s="133"/>
      <c r="H27" s="133"/>
      <c r="I27" s="134" t="s">
        <v>175</v>
      </c>
      <c r="J27" s="133"/>
      <c r="K27" s="133"/>
      <c r="L27" s="133"/>
      <c r="M27" s="133"/>
      <c r="N27" s="133"/>
      <c r="O27" s="133"/>
      <c r="P27" s="133"/>
      <c r="Q27" s="133"/>
      <c r="R27" s="133"/>
      <c r="S27" s="133"/>
      <c r="T27" s="133"/>
      <c r="U27" s="133"/>
      <c r="V27" s="133"/>
      <c r="W27" s="133"/>
      <c r="X27" s="133"/>
      <c r="Y27" s="133"/>
      <c r="Z27" s="133"/>
      <c r="AA27" s="133"/>
    </row>
    <row r="28">
      <c r="A28" s="132" t="s">
        <v>204</v>
      </c>
      <c r="B28" s="133"/>
      <c r="C28" s="133"/>
      <c r="D28" s="133"/>
      <c r="E28" s="133"/>
      <c r="F28" s="133"/>
      <c r="G28" s="133"/>
      <c r="H28" s="133"/>
      <c r="I28" s="134" t="s">
        <v>175</v>
      </c>
      <c r="J28" s="133"/>
      <c r="K28" s="133"/>
      <c r="L28" s="133"/>
      <c r="M28" s="133"/>
      <c r="N28" s="133"/>
      <c r="O28" s="133"/>
      <c r="P28" s="133"/>
      <c r="Q28" s="133"/>
      <c r="R28" s="133"/>
      <c r="S28" s="133"/>
      <c r="T28" s="133"/>
      <c r="U28" s="133"/>
      <c r="V28" s="133"/>
      <c r="W28" s="133"/>
      <c r="X28" s="133"/>
      <c r="Y28" s="133"/>
      <c r="Z28" s="133"/>
      <c r="AA28" s="133"/>
    </row>
    <row r="29">
      <c r="A29" s="132" t="s">
        <v>205</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row>
    <row r="30">
      <c r="A30" s="132" t="s">
        <v>206</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row>
    <row r="31">
      <c r="A31" s="132" t="s">
        <v>207</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row>
    <row r="32">
      <c r="A32" s="132" t="s">
        <v>208</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row>
    <row r="33">
      <c r="A33" s="132" t="s">
        <v>209</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row>
    <row r="34">
      <c r="A34" s="132" t="s">
        <v>210</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row>
    <row r="35">
      <c r="A35" s="132" t="s">
        <v>211</v>
      </c>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row>
    <row r="36">
      <c r="A36" s="132" t="s">
        <v>212</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row>
    <row r="37">
      <c r="A37" s="132" t="s">
        <v>213</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row>
    <row r="38">
      <c r="A38" s="132" t="s">
        <v>214</v>
      </c>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row>
    <row r="39">
      <c r="A39" s="132" t="s">
        <v>215</v>
      </c>
      <c r="B39" s="133"/>
      <c r="C39" s="134">
        <v>4.0</v>
      </c>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row>
    <row r="40">
      <c r="A40" s="132" t="s">
        <v>216</v>
      </c>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row>
    <row r="41">
      <c r="A41" s="132" t="s">
        <v>217</v>
      </c>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row>
    <row r="42">
      <c r="A42" s="132" t="s">
        <v>218</v>
      </c>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row>
    <row r="43">
      <c r="A43" s="132" t="s">
        <v>219</v>
      </c>
      <c r="B43" s="133"/>
      <c r="C43" s="133"/>
      <c r="D43" s="134">
        <v>1.0</v>
      </c>
      <c r="E43" s="134">
        <v>2.0</v>
      </c>
      <c r="F43" s="134">
        <v>3.0</v>
      </c>
      <c r="G43" s="134">
        <v>3.0</v>
      </c>
      <c r="H43" s="134">
        <v>2.0</v>
      </c>
      <c r="I43" s="133"/>
      <c r="J43" s="133"/>
      <c r="K43" s="133"/>
      <c r="L43" s="133"/>
      <c r="M43" s="133"/>
      <c r="N43" s="133"/>
      <c r="O43" s="133"/>
      <c r="P43" s="133"/>
      <c r="Q43" s="133"/>
      <c r="R43" s="133"/>
      <c r="S43" s="133"/>
      <c r="T43" s="133"/>
      <c r="U43" s="133"/>
      <c r="V43" s="133"/>
      <c r="W43" s="133"/>
      <c r="X43" s="133"/>
      <c r="Y43" s="133"/>
      <c r="Z43" s="133"/>
      <c r="AA43" s="133"/>
    </row>
    <row r="44">
      <c r="A44" s="132" t="s">
        <v>220</v>
      </c>
      <c r="B44" s="133"/>
      <c r="C44" s="133"/>
      <c r="D44" s="133"/>
      <c r="E44" s="133"/>
      <c r="F44" s="133"/>
      <c r="G44" s="133"/>
      <c r="H44" s="133"/>
      <c r="I44" s="133"/>
      <c r="J44" s="134" t="s">
        <v>221</v>
      </c>
      <c r="K44" s="133"/>
      <c r="L44" s="133"/>
      <c r="M44" s="133"/>
      <c r="N44" s="133"/>
      <c r="O44" s="133"/>
      <c r="P44" s="133"/>
      <c r="Q44" s="133"/>
      <c r="R44" s="133"/>
      <c r="S44" s="133"/>
      <c r="T44" s="133"/>
      <c r="U44" s="133"/>
      <c r="V44" s="133"/>
      <c r="W44" s="133"/>
      <c r="X44" s="133"/>
      <c r="Y44" s="133"/>
      <c r="Z44" s="133"/>
      <c r="AA44" s="133"/>
    </row>
    <row r="45">
      <c r="A45" s="132" t="s">
        <v>222</v>
      </c>
      <c r="B45" s="133"/>
      <c r="C45" s="133"/>
      <c r="D45" s="133"/>
      <c r="E45" s="133"/>
      <c r="F45" s="133"/>
      <c r="G45" s="133"/>
      <c r="H45" s="133"/>
      <c r="I45" s="134" t="s">
        <v>175</v>
      </c>
      <c r="J45" s="133"/>
      <c r="K45" s="133"/>
      <c r="L45" s="133"/>
      <c r="M45" s="133"/>
      <c r="N45" s="133"/>
      <c r="O45" s="133"/>
      <c r="P45" s="133"/>
      <c r="Q45" s="133"/>
      <c r="R45" s="133"/>
      <c r="S45" s="133"/>
      <c r="T45" s="133"/>
      <c r="U45" s="133"/>
      <c r="V45" s="133"/>
      <c r="W45" s="133"/>
      <c r="X45" s="133"/>
      <c r="Y45" s="133"/>
      <c r="Z45" s="133"/>
      <c r="AA45" s="133"/>
    </row>
    <row r="46">
      <c r="A46" s="132" t="s">
        <v>223</v>
      </c>
      <c r="B46" s="133"/>
      <c r="C46" s="133"/>
      <c r="D46" s="133"/>
      <c r="E46" s="133"/>
      <c r="F46" s="133"/>
      <c r="G46" s="133"/>
      <c r="H46" s="133"/>
      <c r="I46" s="134" t="s">
        <v>175</v>
      </c>
      <c r="J46" s="133"/>
      <c r="K46" s="133"/>
      <c r="L46" s="133"/>
      <c r="M46" s="133"/>
      <c r="N46" s="133"/>
      <c r="O46" s="133"/>
      <c r="P46" s="133"/>
      <c r="Q46" s="133"/>
      <c r="R46" s="133"/>
      <c r="S46" s="133"/>
      <c r="T46" s="133"/>
      <c r="U46" s="133"/>
      <c r="V46" s="133"/>
      <c r="W46" s="133"/>
      <c r="X46" s="133"/>
      <c r="Y46" s="133"/>
      <c r="Z46" s="133"/>
      <c r="AA46" s="133"/>
    </row>
    <row r="47">
      <c r="A47" s="132" t="s">
        <v>224</v>
      </c>
      <c r="B47" s="133"/>
      <c r="C47" s="133"/>
      <c r="D47" s="133"/>
      <c r="E47" s="133"/>
      <c r="F47" s="133"/>
      <c r="G47" s="133"/>
      <c r="H47" s="133"/>
      <c r="I47" s="134" t="s">
        <v>175</v>
      </c>
      <c r="J47" s="133"/>
      <c r="K47" s="133"/>
      <c r="L47" s="133"/>
      <c r="M47" s="133"/>
      <c r="N47" s="133"/>
      <c r="O47" s="133"/>
      <c r="P47" s="133"/>
      <c r="Q47" s="133"/>
      <c r="R47" s="133"/>
      <c r="S47" s="133"/>
      <c r="T47" s="133"/>
      <c r="U47" s="133"/>
      <c r="V47" s="133"/>
      <c r="W47" s="133"/>
      <c r="X47" s="133"/>
      <c r="Y47" s="133"/>
      <c r="Z47" s="133"/>
      <c r="AA47" s="133"/>
    </row>
    <row r="48">
      <c r="A48" s="132" t="s">
        <v>225</v>
      </c>
      <c r="B48" s="133"/>
      <c r="C48" s="133"/>
      <c r="D48" s="133"/>
      <c r="E48" s="133"/>
      <c r="F48" s="133"/>
      <c r="G48" s="133"/>
      <c r="H48" s="133"/>
      <c r="I48" s="134" t="s">
        <v>175</v>
      </c>
      <c r="J48" s="133"/>
      <c r="K48" s="133"/>
      <c r="L48" s="133"/>
      <c r="M48" s="133"/>
      <c r="N48" s="133"/>
      <c r="O48" s="133"/>
      <c r="P48" s="133"/>
      <c r="Q48" s="133"/>
      <c r="R48" s="133"/>
      <c r="S48" s="133"/>
      <c r="T48" s="133"/>
      <c r="U48" s="133"/>
      <c r="V48" s="133"/>
      <c r="W48" s="133"/>
      <c r="X48" s="133"/>
      <c r="Y48" s="133"/>
      <c r="Z48" s="133"/>
      <c r="AA48" s="133"/>
    </row>
    <row r="49">
      <c r="A49" s="132" t="s">
        <v>226</v>
      </c>
      <c r="B49" s="133"/>
      <c r="C49" s="133"/>
      <c r="D49" s="133"/>
      <c r="E49" s="133"/>
      <c r="F49" s="133"/>
      <c r="G49" s="133"/>
      <c r="H49" s="133"/>
      <c r="I49" s="133"/>
      <c r="J49" s="134" t="s">
        <v>221</v>
      </c>
      <c r="K49" s="133"/>
      <c r="L49" s="133"/>
      <c r="M49" s="133"/>
      <c r="N49" s="133"/>
      <c r="O49" s="133"/>
      <c r="P49" s="133"/>
      <c r="Q49" s="133"/>
      <c r="R49" s="133"/>
      <c r="S49" s="133"/>
      <c r="T49" s="133"/>
      <c r="U49" s="133"/>
      <c r="V49" s="133"/>
      <c r="W49" s="133"/>
      <c r="X49" s="133"/>
      <c r="Y49" s="133"/>
      <c r="Z49" s="133"/>
      <c r="AA49" s="133"/>
    </row>
    <row r="50">
      <c r="A50" s="132" t="s">
        <v>227</v>
      </c>
      <c r="B50" s="134"/>
      <c r="C50" s="133"/>
      <c r="D50" s="133"/>
      <c r="E50" s="133"/>
      <c r="F50" s="133"/>
      <c r="G50" s="133"/>
      <c r="H50" s="133"/>
      <c r="I50" s="134" t="s">
        <v>175</v>
      </c>
      <c r="J50" s="133"/>
      <c r="K50" s="133"/>
      <c r="L50" s="133"/>
      <c r="M50" s="133"/>
      <c r="N50" s="133"/>
      <c r="O50" s="133"/>
      <c r="P50" s="133"/>
      <c r="Q50" s="133"/>
      <c r="R50" s="133"/>
      <c r="S50" s="133"/>
      <c r="T50" s="133"/>
      <c r="U50" s="133"/>
      <c r="V50" s="133"/>
      <c r="W50" s="133"/>
      <c r="X50" s="133"/>
      <c r="Y50" s="133"/>
      <c r="Z50" s="133"/>
      <c r="AA50" s="133"/>
    </row>
    <row r="51">
      <c r="A51" s="132" t="s">
        <v>228</v>
      </c>
      <c r="B51" s="134"/>
      <c r="C51" s="133"/>
      <c r="D51" s="133"/>
      <c r="E51" s="133"/>
      <c r="F51" s="133"/>
      <c r="G51" s="133"/>
      <c r="H51" s="133"/>
      <c r="I51" s="134" t="s">
        <v>175</v>
      </c>
      <c r="J51" s="133"/>
      <c r="K51" s="133"/>
      <c r="L51" s="133"/>
      <c r="M51" s="133"/>
      <c r="N51" s="133"/>
      <c r="O51" s="133"/>
      <c r="P51" s="133"/>
      <c r="Q51" s="133"/>
      <c r="R51" s="133"/>
      <c r="S51" s="133"/>
      <c r="T51" s="133"/>
      <c r="U51" s="133"/>
      <c r="V51" s="133"/>
      <c r="W51" s="133"/>
      <c r="X51" s="133"/>
      <c r="Y51" s="133"/>
      <c r="Z51" s="133"/>
      <c r="AA51" s="133"/>
    </row>
    <row r="52">
      <c r="A52" s="132" t="s">
        <v>229</v>
      </c>
      <c r="B52" s="134"/>
      <c r="C52" s="133"/>
      <c r="D52" s="133"/>
      <c r="E52" s="133"/>
      <c r="F52" s="133"/>
      <c r="G52" s="133"/>
      <c r="H52" s="133"/>
      <c r="I52" s="134" t="s">
        <v>175</v>
      </c>
      <c r="J52" s="133"/>
      <c r="K52" s="133"/>
      <c r="L52" s="133"/>
      <c r="M52" s="133"/>
      <c r="N52" s="133"/>
      <c r="O52" s="133"/>
      <c r="P52" s="133"/>
      <c r="Q52" s="133"/>
      <c r="R52" s="133"/>
      <c r="S52" s="133"/>
      <c r="T52" s="133"/>
      <c r="U52" s="133"/>
      <c r="V52" s="133"/>
      <c r="W52" s="133"/>
      <c r="X52" s="133"/>
      <c r="Y52" s="133"/>
      <c r="Z52" s="133"/>
      <c r="AA52" s="133"/>
    </row>
    <row r="53">
      <c r="A53" s="135" t="s">
        <v>230</v>
      </c>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row>
    <row r="54">
      <c r="A54" s="135" t="s">
        <v>231</v>
      </c>
      <c r="B54" s="133"/>
      <c r="C54" s="133"/>
      <c r="D54" s="133"/>
      <c r="E54" s="133"/>
      <c r="F54" s="133"/>
      <c r="G54" s="133"/>
      <c r="H54" s="133"/>
      <c r="I54" s="134" t="s">
        <v>175</v>
      </c>
      <c r="J54" s="133"/>
      <c r="K54" s="133"/>
      <c r="L54" s="133"/>
      <c r="M54" s="133"/>
      <c r="N54" s="133"/>
      <c r="O54" s="133"/>
      <c r="P54" s="133"/>
      <c r="Q54" s="133"/>
      <c r="R54" s="133"/>
      <c r="S54" s="133"/>
      <c r="T54" s="133"/>
      <c r="U54" s="133"/>
      <c r="V54" s="133"/>
      <c r="W54" s="133"/>
      <c r="X54" s="133"/>
      <c r="Y54" s="133"/>
      <c r="Z54" s="133"/>
      <c r="AA54" s="133"/>
    </row>
    <row r="55">
      <c r="A55" s="135" t="s">
        <v>232</v>
      </c>
      <c r="B55" s="133"/>
      <c r="C55" s="133"/>
      <c r="D55" s="133"/>
      <c r="E55" s="133"/>
      <c r="F55" s="133"/>
      <c r="G55" s="133"/>
      <c r="H55" s="133"/>
      <c r="I55" s="134" t="s">
        <v>175</v>
      </c>
      <c r="J55" s="133"/>
      <c r="K55" s="133"/>
      <c r="L55" s="133"/>
      <c r="M55" s="133"/>
      <c r="N55" s="133"/>
      <c r="O55" s="133"/>
      <c r="P55" s="133"/>
      <c r="Q55" s="133"/>
      <c r="R55" s="133"/>
      <c r="S55" s="133"/>
      <c r="T55" s="133"/>
      <c r="U55" s="133"/>
      <c r="V55" s="133"/>
      <c r="W55" s="133"/>
      <c r="X55" s="133"/>
      <c r="Y55" s="133"/>
      <c r="Z55" s="133"/>
      <c r="AA55" s="133"/>
    </row>
    <row r="56">
      <c r="A56" s="135" t="s">
        <v>233</v>
      </c>
      <c r="B56" s="133"/>
      <c r="C56" s="133"/>
      <c r="D56" s="133"/>
      <c r="E56" s="133"/>
      <c r="F56" s="133"/>
      <c r="G56" s="133"/>
      <c r="H56" s="133"/>
      <c r="I56" s="134" t="s">
        <v>175</v>
      </c>
      <c r="J56" s="133"/>
      <c r="K56" s="133"/>
      <c r="L56" s="133"/>
      <c r="M56" s="133"/>
      <c r="N56" s="133"/>
      <c r="O56" s="133"/>
      <c r="P56" s="133"/>
      <c r="Q56" s="133"/>
      <c r="R56" s="133"/>
      <c r="S56" s="133"/>
      <c r="T56" s="133"/>
      <c r="U56" s="133"/>
      <c r="V56" s="133"/>
      <c r="W56" s="133"/>
      <c r="X56" s="133"/>
      <c r="Y56" s="133"/>
      <c r="Z56" s="133"/>
      <c r="AA56" s="133"/>
    </row>
    <row r="57">
      <c r="A57" s="135" t="s">
        <v>234</v>
      </c>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row>
    <row r="5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row>
    <row r="59">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row>
    <row r="60">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row>
    <row r="61">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row>
    <row r="62">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row>
    <row r="63">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row>
    <row r="64">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row>
    <row r="6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row>
    <row r="6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row>
    <row r="67">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row>
    <row r="6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row>
    <row r="69">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row>
    <row r="70">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row>
    <row r="71">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row>
    <row r="72">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row>
    <row r="73">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row>
    <row r="74">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row>
    <row r="7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row>
    <row r="7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row>
    <row r="77">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row>
    <row r="7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row>
    <row r="79">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row>
    <row r="80">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row>
    <row r="81">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row>
    <row r="82">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row>
    <row r="83">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row>
    <row r="84">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row>
    <row r="8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row>
    <row r="8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row>
    <row r="87">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row>
    <row r="8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row>
    <row r="89">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row>
    <row r="90">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row>
    <row r="91">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row>
    <row r="92">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row>
    <row r="93">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row>
    <row r="94">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row>
    <row r="9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row>
    <row r="9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row>
    <row r="97">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row>
    <row r="9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row>
    <row r="99">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row>
    <row r="100">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row>
    <row r="101">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row>
    <row r="102">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row>
    <row r="103">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row>
    <row r="104">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row>
    <row r="10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row>
    <row r="10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row>
    <row r="107">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row>
    <row r="10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row>
    <row r="109">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row>
    <row r="110">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row>
    <row r="111">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row>
    <row r="112">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row>
    <row r="113">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row>
    <row r="114">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row>
    <row r="11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row>
    <row r="11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row>
    <row r="117">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row>
    <row r="11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row>
    <row r="119">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row>
    <row r="120">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row>
    <row r="121">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row>
    <row r="122">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row>
    <row r="123">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row>
    <row r="124">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row>
    <row r="12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row>
    <row r="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row>
    <row r="127">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row>
    <row r="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row>
    <row r="129">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row>
    <row r="130">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row>
    <row r="131">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row>
    <row r="132">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row>
    <row r="133">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row>
    <row r="134">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row>
    <row r="13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row>
    <row r="13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row>
    <row r="137">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row>
    <row r="13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row>
    <row r="139">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row>
    <row r="140">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row>
    <row r="141">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row>
    <row r="142">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row>
    <row r="143">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row>
    <row r="144">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row>
    <row r="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row>
    <row r="14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row>
    <row r="147">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row>
    <row r="14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row>
    <row r="149">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row>
    <row r="150">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row>
    <row r="151">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row>
    <row r="15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row>
    <row r="153">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row>
    <row r="154">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row>
    <row r="15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row>
    <row r="15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row>
    <row r="157">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row>
    <row r="15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row>
    <row r="159">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row>
    <row r="160">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row>
    <row r="161">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row>
    <row r="162">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row>
    <row r="163">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row>
    <row r="164">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row>
    <row r="16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row>
    <row r="16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row>
    <row r="167">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row>
    <row r="16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row>
    <row r="169">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row>
    <row r="170">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row>
    <row r="171">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row>
    <row r="172">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row>
    <row r="173">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row>
    <row r="174">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row>
    <row r="17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row>
    <row r="17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row>
    <row r="177">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row>
    <row r="17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row>
    <row r="179">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row>
    <row r="180">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row>
    <row r="181">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row>
    <row r="182">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row>
    <row r="183">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row>
    <row r="184">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row>
    <row r="18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row>
    <row r="18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row>
    <row r="187">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row>
    <row r="18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row>
    <row r="189">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row>
    <row r="190">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row>
    <row r="191">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row>
    <row r="192">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row>
    <row r="193">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row>
    <row r="194">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row>
    <row r="19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row>
    <row r="19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row>
    <row r="197">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row>
    <row r="19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row>
    <row r="199">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row>
    <row r="200">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row>
    <row r="201">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row>
    <row r="202">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row>
    <row r="203">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row>
    <row r="204">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row>
    <row r="20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row>
    <row r="20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row>
    <row r="207">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row>
    <row r="20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row>
    <row r="209">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row>
    <row r="210">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row>
    <row r="211">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row>
    <row r="212">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row>
    <row r="213">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row>
    <row r="214">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row>
    <row r="21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row>
    <row r="21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row>
    <row r="217">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row>
    <row r="21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row>
    <row r="219">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row>
    <row r="220">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row>
    <row r="221">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row>
    <row r="222">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row>
    <row r="223">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row>
    <row r="224">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row>
    <row r="22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row>
    <row r="2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row>
    <row r="227">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row>
    <row r="2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row>
    <row r="229">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row>
    <row r="230">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row>
    <row r="231">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row>
    <row r="232">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row>
    <row r="233">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row>
    <row r="234">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row>
    <row r="23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row>
    <row r="23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row>
    <row r="237">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row>
    <row r="23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row>
    <row r="239">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row>
    <row r="240">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row>
    <row r="241">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row>
    <row r="242">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row>
    <row r="243">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row>
    <row r="244">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row>
    <row r="2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row>
    <row r="24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row>
    <row r="247">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row>
    <row r="24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row>
    <row r="249">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row>
    <row r="250">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row>
    <row r="251">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row>
    <row r="252">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row>
    <row r="253">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row>
    <row r="254">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row>
    <row r="25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row>
    <row r="25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row>
    <row r="257">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row>
    <row r="25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row>
    <row r="259">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row>
    <row r="260">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row>
    <row r="261">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row>
    <row r="262">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row>
    <row r="263">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row>
    <row r="264">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row>
    <row r="26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row>
    <row r="26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row>
    <row r="267">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row>
    <row r="26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row>
    <row r="269">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row>
    <row r="270">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row>
    <row r="271">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row>
    <row r="272">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row>
    <row r="273">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row>
    <row r="274">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row>
    <row r="27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row>
    <row r="27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row>
    <row r="277">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row>
    <row r="27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row>
    <row r="279">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row>
    <row r="280">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row>
    <row r="281">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row>
    <row r="282">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row>
    <row r="28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row>
    <row r="284">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row>
    <row r="28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row>
    <row r="28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row>
    <row r="287">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row>
    <row r="28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row>
    <row r="289">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row>
    <row r="290">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row>
    <row r="291">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row>
    <row r="292">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row>
    <row r="293">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row>
    <row r="294">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row>
    <row r="29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row>
    <row r="29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row>
    <row r="297">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row>
    <row r="29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row>
    <row r="299">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row>
    <row r="300">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row>
    <row r="301">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row>
    <row r="302">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row>
    <row r="303">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row>
    <row r="304">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row>
    <row r="30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row>
    <row r="30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row>
    <row r="307">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row>
    <row r="30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row>
    <row r="309">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row>
    <row r="310">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row>
    <row r="311">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row>
    <row r="312">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row>
    <row r="313">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row>
    <row r="314">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row>
    <row r="31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row>
    <row r="31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row>
    <row r="317">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row>
    <row r="31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row>
    <row r="319">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row>
    <row r="320">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row>
    <row r="321">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row>
    <row r="322">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row>
    <row r="323">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row>
    <row r="324">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row>
    <row r="32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row>
    <row r="3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row>
    <row r="327">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row>
    <row r="3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row>
    <row r="329">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row>
    <row r="330">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row>
    <row r="331">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row>
    <row r="332">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row>
    <row r="333">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row>
    <row r="334">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row>
    <row r="33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row>
    <row r="33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row>
    <row r="337">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row>
    <row r="33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row>
    <row r="339">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row>
    <row r="340">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row>
    <row r="341">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row>
    <row r="342">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row>
    <row r="343">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row>
    <row r="344">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row>
    <row r="3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row>
    <row r="34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row>
    <row r="347">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row>
    <row r="349">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row>
    <row r="351">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row>
    <row r="352">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row>
    <row r="353">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row>
    <row r="354">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row>
    <row r="35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row>
    <row r="35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row>
    <row r="357">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row>
    <row r="35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row>
    <row r="359">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row>
    <row r="360">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row>
    <row r="361">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row>
    <row r="362">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row>
    <row r="363">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row>
    <row r="364">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row>
    <row r="36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row>
    <row r="36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row>
    <row r="367">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row>
    <row r="36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row>
    <row r="369">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row>
    <row r="370">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row>
    <row r="371">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row>
    <row r="372">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row>
    <row r="373">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row>
    <row r="374">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28"/>
      <c r="B3" s="128"/>
      <c r="C3" s="128"/>
      <c r="D3" s="128"/>
      <c r="E3" s="128"/>
      <c r="F3" s="128"/>
      <c r="G3" s="128"/>
      <c r="H3" s="128"/>
      <c r="I3" s="128"/>
      <c r="J3" s="128"/>
      <c r="K3" s="128"/>
      <c r="L3" s="128"/>
      <c r="M3" s="128"/>
      <c r="N3" s="128"/>
      <c r="O3" s="128"/>
      <c r="P3" s="128"/>
      <c r="Q3" s="128"/>
      <c r="R3" s="128"/>
      <c r="S3" s="128"/>
      <c r="T3" s="128"/>
      <c r="U3" s="128"/>
      <c r="V3" s="128"/>
      <c r="W3" s="128"/>
      <c r="Y3" s="128"/>
      <c r="Z3" s="161"/>
      <c r="AC3" s="128"/>
      <c r="AE3" s="128"/>
      <c r="AF3" s="128"/>
      <c r="AG3" s="128"/>
      <c r="AH3" s="128"/>
      <c r="AI3" s="162"/>
      <c r="AJ3" s="162"/>
      <c r="AK3" s="128"/>
      <c r="AL3" s="128"/>
      <c r="AM3" s="128"/>
      <c r="AN3" s="128"/>
      <c r="AO3" s="120"/>
      <c r="AQ3" s="128"/>
      <c r="AR3" s="128"/>
      <c r="AS3" s="128"/>
      <c r="AT3" s="128"/>
      <c r="AU3" s="128"/>
      <c r="AV3" s="128"/>
    </row>
    <row r="4" ht="16.5" customHeight="1">
      <c r="A4" s="128"/>
      <c r="B4" s="128"/>
      <c r="C4" s="128"/>
      <c r="D4" s="128"/>
      <c r="E4" s="128"/>
      <c r="F4" s="128"/>
      <c r="G4" s="128"/>
      <c r="H4" s="128"/>
      <c r="I4" s="128"/>
      <c r="J4" s="128"/>
      <c r="K4" s="128"/>
      <c r="L4" s="128"/>
      <c r="M4" s="128"/>
      <c r="N4" s="128"/>
      <c r="O4" s="128"/>
      <c r="P4" s="128"/>
      <c r="Q4" s="128"/>
      <c r="R4" s="128"/>
      <c r="S4" s="128"/>
      <c r="T4" s="128"/>
      <c r="U4" s="128"/>
      <c r="V4" s="128"/>
      <c r="W4" s="128"/>
      <c r="Y4" s="128"/>
      <c r="Z4" s="161"/>
      <c r="AC4" s="128"/>
      <c r="AE4" s="128"/>
      <c r="AF4" s="128"/>
      <c r="AG4" s="128"/>
      <c r="AH4" s="128"/>
      <c r="AI4" s="162"/>
      <c r="AJ4" s="162"/>
      <c r="AK4" s="128"/>
      <c r="AL4" s="128"/>
      <c r="AM4" s="128"/>
      <c r="AN4" s="128"/>
      <c r="AO4" s="120"/>
      <c r="AQ4" s="128"/>
      <c r="AR4" s="128"/>
      <c r="AS4" s="128"/>
      <c r="AT4" s="128"/>
      <c r="AU4" s="128"/>
      <c r="AV4" s="128"/>
    </row>
    <row r="5" ht="16.5" customHeight="1">
      <c r="A5" s="128"/>
      <c r="B5" s="128"/>
      <c r="C5" s="128"/>
      <c r="D5" s="128"/>
      <c r="E5" s="128"/>
      <c r="F5" s="128"/>
      <c r="G5" s="128"/>
      <c r="H5" s="128"/>
      <c r="I5" s="128"/>
      <c r="J5" s="128"/>
      <c r="K5" s="128"/>
      <c r="L5" s="128"/>
      <c r="M5" s="128"/>
      <c r="N5" s="128"/>
      <c r="O5" s="128"/>
      <c r="P5" s="128"/>
      <c r="Q5" s="128"/>
      <c r="R5" s="128"/>
      <c r="S5" s="128"/>
      <c r="T5" s="128"/>
      <c r="U5" s="128"/>
      <c r="V5" s="128"/>
      <c r="W5" s="128"/>
      <c r="Y5" s="128"/>
      <c r="Z5" s="161"/>
      <c r="AC5" s="128"/>
      <c r="AE5" s="128"/>
      <c r="AF5" s="128"/>
      <c r="AG5" s="128"/>
      <c r="AH5" s="128"/>
      <c r="AI5" s="162"/>
      <c r="AJ5" s="162"/>
      <c r="AK5" s="128"/>
      <c r="AL5" s="128"/>
      <c r="AM5" s="128"/>
      <c r="AN5" s="128"/>
      <c r="AO5" s="120"/>
      <c r="AQ5" s="128"/>
      <c r="AR5" s="128"/>
      <c r="AS5" s="128"/>
      <c r="AT5" s="128"/>
      <c r="AU5" s="128"/>
      <c r="AV5" s="128"/>
    </row>
    <row r="6" ht="16.5" customHeight="1">
      <c r="A6" s="128"/>
      <c r="B6" s="128"/>
      <c r="C6" s="128"/>
      <c r="D6" s="128"/>
      <c r="E6" s="128"/>
      <c r="F6" s="128"/>
      <c r="G6" s="128"/>
      <c r="H6" s="128"/>
      <c r="I6" s="128"/>
      <c r="J6" s="128"/>
      <c r="K6" s="128"/>
      <c r="L6" s="128"/>
      <c r="M6" s="128"/>
      <c r="N6" s="128"/>
      <c r="O6" s="128"/>
      <c r="P6" s="128"/>
      <c r="Q6" s="128"/>
      <c r="R6" s="128"/>
      <c r="S6" s="128"/>
      <c r="T6" s="128"/>
      <c r="U6" s="128"/>
      <c r="V6" s="128"/>
      <c r="W6" s="128"/>
      <c r="Y6" s="128"/>
      <c r="Z6" s="161"/>
      <c r="AC6" s="128"/>
      <c r="AE6" s="128"/>
      <c r="AF6" s="128"/>
      <c r="AG6" s="128"/>
      <c r="AH6" s="128"/>
      <c r="AI6" s="162"/>
      <c r="AJ6" s="162"/>
      <c r="AK6" s="128"/>
      <c r="AL6" s="128"/>
      <c r="AM6" s="128"/>
      <c r="AN6" s="128"/>
      <c r="AO6" s="120"/>
      <c r="AQ6" s="128"/>
      <c r="AR6" s="128"/>
      <c r="AS6" s="128"/>
      <c r="AT6" s="128"/>
      <c r="AU6" s="128"/>
      <c r="AV6" s="128"/>
    </row>
    <row r="7" ht="16.5" customHeight="1">
      <c r="A7" s="128"/>
      <c r="B7" s="128"/>
      <c r="C7" s="128"/>
      <c r="D7" s="128"/>
      <c r="E7" s="128"/>
      <c r="F7" s="128"/>
      <c r="G7" s="128"/>
      <c r="H7" s="128"/>
      <c r="I7" s="128"/>
      <c r="J7" s="128"/>
      <c r="K7" s="128"/>
      <c r="L7" s="128"/>
      <c r="M7" s="128"/>
      <c r="N7" s="128"/>
      <c r="O7" s="128"/>
      <c r="P7" s="128"/>
      <c r="Q7" s="128"/>
      <c r="R7" s="128"/>
      <c r="S7" s="128"/>
      <c r="T7" s="128"/>
      <c r="U7" s="128"/>
      <c r="V7" s="128"/>
      <c r="W7" s="128"/>
      <c r="Y7" s="128"/>
      <c r="Z7" s="161"/>
      <c r="AC7" s="128"/>
      <c r="AE7" s="128"/>
      <c r="AF7" s="128"/>
      <c r="AG7" s="128"/>
      <c r="AH7" s="128"/>
      <c r="AI7" s="162"/>
      <c r="AJ7" s="162"/>
      <c r="AK7" s="128"/>
      <c r="AL7" s="128"/>
      <c r="AM7" s="128"/>
      <c r="AN7" s="128"/>
      <c r="AO7" s="120"/>
      <c r="AQ7" s="128"/>
      <c r="AR7" s="128"/>
      <c r="AS7" s="128"/>
      <c r="AT7" s="128"/>
      <c r="AU7" s="128"/>
      <c r="AV7" s="128"/>
    </row>
    <row r="8" ht="16.5" customHeight="1">
      <c r="A8" s="128"/>
      <c r="B8" s="128"/>
      <c r="C8" s="128"/>
      <c r="D8" s="128"/>
      <c r="E8" s="128"/>
      <c r="F8" s="128"/>
      <c r="G8" s="128"/>
      <c r="H8" s="128"/>
      <c r="I8" s="128"/>
      <c r="J8" s="128"/>
      <c r="K8" s="128"/>
      <c r="L8" s="128"/>
      <c r="M8" s="128"/>
      <c r="N8" s="128"/>
      <c r="O8" s="128"/>
      <c r="P8" s="128"/>
      <c r="Q8" s="128"/>
      <c r="R8" s="128"/>
      <c r="S8" s="128"/>
      <c r="T8" s="128"/>
      <c r="U8" s="128"/>
      <c r="V8" s="128"/>
      <c r="W8" s="128"/>
      <c r="Y8" s="128"/>
      <c r="Z8" s="161"/>
      <c r="AC8" s="128"/>
      <c r="AE8" s="128"/>
      <c r="AF8" s="128"/>
      <c r="AG8" s="128"/>
      <c r="AH8" s="128"/>
      <c r="AI8" s="162"/>
      <c r="AJ8" s="162"/>
      <c r="AK8" s="128"/>
      <c r="AL8" s="128"/>
      <c r="AM8" s="128"/>
      <c r="AN8" s="128"/>
      <c r="AO8" s="120"/>
      <c r="AQ8" s="128"/>
      <c r="AR8" s="128"/>
      <c r="AS8" s="128"/>
      <c r="AT8" s="128"/>
      <c r="AU8" s="128"/>
      <c r="AV8" s="128"/>
    </row>
    <row r="9" ht="16.5" customHeight="1">
      <c r="A9" s="128"/>
      <c r="B9" s="128"/>
      <c r="C9" s="128"/>
      <c r="D9" s="128"/>
      <c r="E9" s="128"/>
      <c r="F9" s="128"/>
      <c r="G9" s="128"/>
      <c r="H9" s="128"/>
      <c r="I9" s="128"/>
      <c r="J9" s="128"/>
      <c r="K9" s="128"/>
      <c r="L9" s="128"/>
      <c r="M9" s="128"/>
      <c r="N9" s="128"/>
      <c r="O9" s="128"/>
      <c r="P9" s="128"/>
      <c r="Q9" s="128"/>
      <c r="R9" s="128"/>
      <c r="S9" s="128"/>
      <c r="T9" s="128"/>
      <c r="U9" s="128"/>
      <c r="V9" s="128"/>
      <c r="W9" s="128"/>
      <c r="Y9" s="128"/>
      <c r="Z9" s="161"/>
      <c r="AC9" s="128"/>
      <c r="AE9" s="128"/>
      <c r="AF9" s="128"/>
      <c r="AG9" s="128"/>
      <c r="AH9" s="128"/>
      <c r="AI9" s="162"/>
      <c r="AJ9" s="162"/>
      <c r="AK9" s="128"/>
      <c r="AL9" s="128"/>
      <c r="AM9" s="128"/>
      <c r="AN9" s="128"/>
      <c r="AO9" s="120"/>
      <c r="AQ9" s="128"/>
      <c r="AR9" s="128"/>
      <c r="AS9" s="128"/>
      <c r="AT9" s="128"/>
      <c r="AU9" s="128"/>
      <c r="AV9" s="128"/>
    </row>
    <row r="10" ht="16.5" customHeight="1">
      <c r="A10" s="128"/>
      <c r="B10" s="128"/>
      <c r="C10" s="128"/>
      <c r="D10" s="128"/>
      <c r="E10" s="128"/>
      <c r="F10" s="128"/>
      <c r="G10" s="128"/>
      <c r="H10" s="128"/>
      <c r="I10" s="128"/>
      <c r="J10" s="128"/>
      <c r="K10" s="128"/>
      <c r="L10" s="128"/>
      <c r="M10" s="128"/>
      <c r="N10" s="128"/>
      <c r="O10" s="128"/>
      <c r="P10" s="128"/>
      <c r="Q10" s="128"/>
      <c r="R10" s="128"/>
      <c r="S10" s="128"/>
      <c r="T10" s="128"/>
      <c r="U10" s="128"/>
      <c r="V10" s="128"/>
      <c r="W10" s="128"/>
      <c r="Y10" s="128"/>
      <c r="Z10" s="161"/>
      <c r="AC10" s="128"/>
      <c r="AE10" s="128"/>
      <c r="AF10" s="128"/>
      <c r="AG10" s="128"/>
      <c r="AH10" s="128"/>
      <c r="AI10" s="162"/>
      <c r="AJ10" s="162"/>
      <c r="AK10" s="128"/>
      <c r="AL10" s="128"/>
      <c r="AM10" s="128"/>
      <c r="AN10" s="128"/>
      <c r="AO10" s="120"/>
      <c r="AQ10" s="128"/>
      <c r="AR10" s="128"/>
      <c r="AS10" s="128"/>
      <c r="AT10" s="128"/>
      <c r="AU10" s="128"/>
      <c r="AV10" s="128"/>
    </row>
    <row r="11" ht="16.5" customHeight="1">
      <c r="A11" s="128"/>
      <c r="B11" s="128"/>
      <c r="C11" s="128"/>
      <c r="D11" s="128"/>
      <c r="E11" s="128"/>
      <c r="F11" s="128"/>
      <c r="G11" s="128"/>
      <c r="H11" s="128"/>
      <c r="I11" s="128"/>
      <c r="J11" s="128"/>
      <c r="K11" s="128"/>
      <c r="L11" s="128"/>
      <c r="M11" s="128"/>
      <c r="N11" s="128"/>
      <c r="O11" s="128"/>
      <c r="P11" s="128"/>
      <c r="Q11" s="128"/>
      <c r="R11" s="128"/>
      <c r="S11" s="128"/>
      <c r="T11" s="128"/>
      <c r="U11" s="128"/>
      <c r="V11" s="128"/>
      <c r="W11" s="128"/>
      <c r="Y11" s="128"/>
      <c r="Z11" s="161"/>
      <c r="AC11" s="128"/>
      <c r="AE11" s="128"/>
      <c r="AF11" s="128"/>
      <c r="AG11" s="128"/>
      <c r="AH11" s="128"/>
      <c r="AI11" s="162"/>
      <c r="AJ11" s="162"/>
      <c r="AK11" s="128"/>
      <c r="AL11" s="128"/>
      <c r="AM11" s="128"/>
      <c r="AN11" s="128"/>
      <c r="AO11" s="120"/>
      <c r="AQ11" s="128"/>
      <c r="AR11" s="128"/>
      <c r="AS11" s="128"/>
      <c r="AT11" s="128"/>
      <c r="AU11" s="128"/>
      <c r="AV11" s="128"/>
    </row>
    <row r="12" ht="16.5" customHeight="1">
      <c r="A12" s="128"/>
      <c r="B12" s="128"/>
      <c r="C12" s="128"/>
      <c r="D12" s="128"/>
      <c r="E12" s="128"/>
      <c r="F12" s="128"/>
      <c r="G12" s="128"/>
      <c r="H12" s="128"/>
      <c r="I12" s="128"/>
      <c r="J12" s="128"/>
      <c r="K12" s="128"/>
      <c r="L12" s="128"/>
      <c r="M12" s="128"/>
      <c r="N12" s="128"/>
      <c r="O12" s="128"/>
      <c r="P12" s="128"/>
      <c r="Q12" s="128"/>
      <c r="R12" s="128"/>
      <c r="S12" s="128"/>
      <c r="T12" s="128"/>
      <c r="U12" s="128"/>
      <c r="V12" s="128"/>
      <c r="W12" s="128"/>
      <c r="Y12" s="128"/>
      <c r="Z12" s="161"/>
      <c r="AC12" s="128"/>
      <c r="AE12" s="128"/>
      <c r="AF12" s="128"/>
      <c r="AG12" s="128"/>
      <c r="AH12" s="128"/>
      <c r="AI12" s="162"/>
      <c r="AJ12" s="162"/>
      <c r="AK12" s="128"/>
      <c r="AL12" s="128"/>
      <c r="AM12" s="128"/>
      <c r="AN12" s="128"/>
      <c r="AO12" s="120"/>
      <c r="AQ12" s="128"/>
      <c r="AR12" s="128"/>
      <c r="AS12" s="128"/>
      <c r="AT12" s="128"/>
      <c r="AU12" s="128"/>
      <c r="AV12" s="128"/>
    </row>
    <row r="13" ht="16.5" customHeight="1">
      <c r="A13" s="128"/>
      <c r="B13" s="128"/>
      <c r="C13" s="128"/>
      <c r="D13" s="128"/>
      <c r="E13" s="128"/>
      <c r="F13" s="128"/>
      <c r="G13" s="128"/>
      <c r="H13" s="128"/>
      <c r="I13" s="128"/>
      <c r="J13" s="128"/>
      <c r="K13" s="128"/>
      <c r="L13" s="128"/>
      <c r="M13" s="128"/>
      <c r="N13" s="128"/>
      <c r="O13" s="128"/>
      <c r="P13" s="128"/>
      <c r="Q13" s="128"/>
      <c r="R13" s="128"/>
      <c r="S13" s="128"/>
      <c r="T13" s="128"/>
      <c r="U13" s="128"/>
      <c r="V13" s="128"/>
      <c r="W13" s="128"/>
      <c r="Y13" s="128"/>
      <c r="Z13" s="161"/>
      <c r="AC13" s="128"/>
      <c r="AE13" s="128"/>
      <c r="AF13" s="128"/>
      <c r="AG13" s="128"/>
      <c r="AH13" s="128"/>
      <c r="AI13" s="162"/>
      <c r="AJ13" s="162"/>
      <c r="AK13" s="128"/>
      <c r="AL13" s="128"/>
      <c r="AM13" s="128"/>
      <c r="AN13" s="128"/>
      <c r="AO13" s="120"/>
      <c r="AQ13" s="128"/>
      <c r="AR13" s="128"/>
      <c r="AS13" s="128"/>
      <c r="AT13" s="128"/>
      <c r="AU13" s="128"/>
      <c r="AV13" s="128"/>
    </row>
    <row r="14" ht="16.5" customHeight="1">
      <c r="A14" s="128"/>
      <c r="B14" s="128"/>
      <c r="C14" s="128"/>
      <c r="D14" s="128"/>
      <c r="E14" s="128"/>
      <c r="F14" s="128"/>
      <c r="G14" s="128"/>
      <c r="H14" s="128"/>
      <c r="I14" s="128"/>
      <c r="J14" s="128"/>
      <c r="K14" s="128"/>
      <c r="L14" s="128"/>
      <c r="M14" s="128"/>
      <c r="N14" s="128"/>
      <c r="O14" s="128"/>
      <c r="P14" s="128"/>
      <c r="Q14" s="128"/>
      <c r="R14" s="128"/>
      <c r="S14" s="128"/>
      <c r="T14" s="128"/>
      <c r="U14" s="128"/>
      <c r="V14" s="128"/>
      <c r="W14" s="128"/>
      <c r="Y14" s="128"/>
      <c r="Z14" s="161"/>
      <c r="AC14" s="128"/>
      <c r="AE14" s="128"/>
      <c r="AF14" s="128"/>
      <c r="AG14" s="128"/>
      <c r="AH14" s="128"/>
      <c r="AI14" s="162"/>
      <c r="AJ14" s="162"/>
      <c r="AK14" s="128"/>
      <c r="AL14" s="128"/>
      <c r="AM14" s="128"/>
      <c r="AN14" s="128"/>
      <c r="AO14" s="120"/>
      <c r="AQ14" s="128"/>
      <c r="AR14" s="128"/>
      <c r="AS14" s="128"/>
      <c r="AT14" s="128"/>
      <c r="AU14" s="128"/>
      <c r="AV14" s="128"/>
    </row>
    <row r="15" ht="16.5" customHeight="1">
      <c r="A15" s="128"/>
      <c r="B15" s="128"/>
      <c r="C15" s="128"/>
      <c r="D15" s="128"/>
      <c r="E15" s="128"/>
      <c r="F15" s="128"/>
      <c r="G15" s="128"/>
      <c r="H15" s="128"/>
      <c r="I15" s="128"/>
      <c r="J15" s="128"/>
      <c r="K15" s="128"/>
      <c r="L15" s="128"/>
      <c r="M15" s="128"/>
      <c r="N15" s="128"/>
      <c r="O15" s="128"/>
      <c r="P15" s="128"/>
      <c r="Q15" s="128"/>
      <c r="R15" s="128"/>
      <c r="S15" s="128"/>
      <c r="T15" s="128"/>
      <c r="U15" s="128"/>
      <c r="V15" s="128"/>
      <c r="W15" s="128"/>
      <c r="Y15" s="128"/>
      <c r="Z15" s="161"/>
      <c r="AC15" s="128"/>
      <c r="AE15" s="128"/>
      <c r="AF15" s="128"/>
      <c r="AG15" s="128"/>
      <c r="AH15" s="128"/>
      <c r="AI15" s="162"/>
      <c r="AJ15" s="162"/>
      <c r="AK15" s="128"/>
      <c r="AL15" s="128"/>
      <c r="AM15" s="128"/>
      <c r="AN15" s="128"/>
      <c r="AO15" s="120"/>
      <c r="AQ15" s="128"/>
      <c r="AR15" s="128"/>
      <c r="AS15" s="128"/>
      <c r="AT15" s="128"/>
      <c r="AU15" s="128"/>
      <c r="AV15" s="128"/>
    </row>
    <row r="16" ht="16.5" customHeight="1">
      <c r="A16" s="128"/>
      <c r="B16" s="128"/>
      <c r="C16" s="128"/>
      <c r="D16" s="128"/>
      <c r="E16" s="128"/>
      <c r="F16" s="128"/>
      <c r="G16" s="128"/>
      <c r="H16" s="128"/>
      <c r="I16" s="128"/>
      <c r="J16" s="128"/>
      <c r="K16" s="128"/>
      <c r="L16" s="128"/>
      <c r="M16" s="128"/>
      <c r="N16" s="128"/>
      <c r="O16" s="128"/>
      <c r="P16" s="128"/>
      <c r="Q16" s="128"/>
      <c r="R16" s="128"/>
      <c r="S16" s="128"/>
      <c r="T16" s="128"/>
      <c r="U16" s="128"/>
      <c r="V16" s="128"/>
      <c r="W16" s="128"/>
      <c r="Y16" s="128"/>
      <c r="Z16" s="161"/>
      <c r="AC16" s="128"/>
      <c r="AE16" s="128"/>
      <c r="AF16" s="128"/>
      <c r="AG16" s="128"/>
      <c r="AH16" s="128"/>
      <c r="AI16" s="162"/>
      <c r="AJ16" s="162"/>
      <c r="AK16" s="128"/>
      <c r="AL16" s="128"/>
      <c r="AM16" s="128"/>
      <c r="AN16" s="128"/>
      <c r="AO16" s="120"/>
      <c r="AQ16" s="128"/>
      <c r="AR16" s="128"/>
      <c r="AS16" s="128"/>
      <c r="AT16" s="128"/>
      <c r="AU16" s="128"/>
      <c r="AV16" s="128"/>
    </row>
    <row r="17" ht="16.5" customHeight="1">
      <c r="A17" s="128"/>
      <c r="B17" s="128"/>
      <c r="C17" s="128"/>
      <c r="D17" s="128"/>
      <c r="E17" s="128"/>
      <c r="F17" s="128"/>
      <c r="G17" s="128"/>
      <c r="H17" s="128"/>
      <c r="I17" s="128"/>
      <c r="J17" s="128"/>
      <c r="K17" s="128"/>
      <c r="L17" s="128"/>
      <c r="M17" s="128"/>
      <c r="N17" s="128"/>
      <c r="O17" s="128"/>
      <c r="P17" s="128"/>
      <c r="Q17" s="128"/>
      <c r="R17" s="128"/>
      <c r="S17" s="128"/>
      <c r="T17" s="128"/>
      <c r="U17" s="128"/>
      <c r="V17" s="128"/>
      <c r="W17" s="128"/>
      <c r="Y17" s="128"/>
      <c r="Z17" s="161"/>
      <c r="AC17" s="128"/>
      <c r="AE17" s="128"/>
      <c r="AF17" s="128"/>
      <c r="AG17" s="128"/>
      <c r="AH17" s="128"/>
      <c r="AI17" s="162"/>
      <c r="AJ17" s="162"/>
      <c r="AK17" s="128"/>
      <c r="AL17" s="128"/>
      <c r="AM17" s="128"/>
      <c r="AN17" s="128"/>
      <c r="AO17" s="120"/>
      <c r="AQ17" s="128"/>
      <c r="AR17" s="128"/>
      <c r="AS17" s="128"/>
      <c r="AT17" s="128"/>
      <c r="AU17" s="128"/>
      <c r="AV17" s="128"/>
    </row>
    <row r="18" ht="16.5" customHeight="1">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Y18" s="128"/>
      <c r="Z18" s="161"/>
      <c r="AC18" s="128"/>
      <c r="AE18" s="128"/>
      <c r="AF18" s="128"/>
      <c r="AH18" s="128"/>
      <c r="AI18" s="162"/>
      <c r="AJ18" s="162"/>
      <c r="AK18" s="128"/>
      <c r="AL18" s="128"/>
      <c r="AM18" s="128"/>
      <c r="AN18" s="128"/>
      <c r="AO18" s="120"/>
      <c r="AQ18" s="128"/>
      <c r="AR18" s="128"/>
      <c r="AS18" s="128"/>
      <c r="AT18" s="128"/>
      <c r="AU18" s="128"/>
      <c r="AV18" s="128"/>
    </row>
    <row r="19" ht="16.5" customHeight="1">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Y19" s="128"/>
      <c r="Z19" s="161"/>
      <c r="AC19" s="128"/>
      <c r="AE19" s="128"/>
      <c r="AF19" s="128"/>
      <c r="AH19" s="128"/>
      <c r="AI19" s="162"/>
      <c r="AJ19" s="163"/>
      <c r="AK19" s="162"/>
      <c r="AL19" s="162"/>
      <c r="AM19" s="128"/>
      <c r="AN19" s="128"/>
      <c r="AO19" s="120"/>
      <c r="AQ19" s="128"/>
      <c r="AR19" s="128"/>
      <c r="AS19" s="128"/>
      <c r="AT19" s="128"/>
      <c r="AU19" s="128"/>
      <c r="AV19" s="128"/>
    </row>
    <row r="20" ht="16.5" customHeight="1">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Y20" s="128"/>
      <c r="Z20" s="161"/>
      <c r="AC20" s="128"/>
      <c r="AE20" s="128"/>
      <c r="AF20" s="128"/>
      <c r="AH20" s="128"/>
      <c r="AI20" s="162"/>
      <c r="AJ20" s="163"/>
      <c r="AK20" s="162"/>
      <c r="AL20" s="162"/>
      <c r="AM20" s="128"/>
      <c r="AN20" s="128"/>
      <c r="AO20" s="120"/>
      <c r="AQ20" s="128"/>
      <c r="AR20" s="128"/>
      <c r="AS20" s="128"/>
      <c r="AT20" s="128"/>
      <c r="AU20" s="128"/>
      <c r="AV20" s="128"/>
    </row>
    <row r="21" ht="16.5" customHeight="1">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Y21" s="128"/>
      <c r="Z21" s="161"/>
      <c r="AC21" s="128"/>
      <c r="AE21" s="128"/>
      <c r="AF21" s="128"/>
      <c r="AH21" s="128"/>
      <c r="AI21" s="162"/>
      <c r="AJ21" s="163"/>
      <c r="AK21" s="162"/>
      <c r="AL21" s="162"/>
      <c r="AM21" s="128"/>
      <c r="AN21" s="128"/>
      <c r="AO21" s="120"/>
      <c r="AQ21" s="128"/>
      <c r="AR21" s="128"/>
      <c r="AS21" s="128"/>
      <c r="AT21" s="128"/>
      <c r="AU21" s="128"/>
      <c r="AV21" s="128"/>
    </row>
    <row r="22" ht="16.5" customHeight="1">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Y22" s="128"/>
      <c r="Z22" s="161"/>
      <c r="AC22" s="128"/>
      <c r="AE22" s="128"/>
      <c r="AF22" s="128"/>
      <c r="AH22" s="128"/>
      <c r="AI22" s="162"/>
      <c r="AJ22" s="163"/>
      <c r="AK22" s="162"/>
      <c r="AL22" s="162"/>
      <c r="AM22" s="128"/>
      <c r="AN22" s="128"/>
      <c r="AO22" s="120"/>
      <c r="AQ22" s="128"/>
      <c r="AR22" s="128"/>
      <c r="AS22" s="128"/>
      <c r="AT22" s="128"/>
      <c r="AU22" s="128"/>
      <c r="AV22" s="128"/>
    </row>
    <row r="23" ht="16.5" customHeight="1">
      <c r="A23" s="128"/>
      <c r="B23" s="128"/>
      <c r="C23" s="128"/>
      <c r="D23" s="128"/>
      <c r="E23" s="128"/>
      <c r="F23" s="128"/>
      <c r="G23" s="128"/>
      <c r="H23" s="128"/>
      <c r="I23" s="128"/>
      <c r="J23" s="128"/>
      <c r="K23" s="128"/>
      <c r="L23" s="128"/>
      <c r="M23" s="128"/>
      <c r="N23" s="128"/>
      <c r="O23" s="128"/>
      <c r="P23" s="128"/>
      <c r="Q23" s="128"/>
      <c r="R23" s="128"/>
      <c r="S23" s="128"/>
      <c r="T23" s="128"/>
      <c r="U23" s="128"/>
      <c r="V23" s="128"/>
      <c r="W23" s="128"/>
      <c r="Y23" s="128"/>
      <c r="Z23" s="161"/>
      <c r="AC23" s="128"/>
      <c r="AE23" s="128"/>
      <c r="AF23" s="128"/>
      <c r="AH23" s="128"/>
      <c r="AI23" s="162"/>
      <c r="AJ23" s="163"/>
      <c r="AK23" s="162"/>
      <c r="AL23" s="162"/>
      <c r="AM23" s="128"/>
      <c r="AN23" s="128"/>
      <c r="AO23" s="120"/>
      <c r="AQ23" s="128"/>
      <c r="AR23" s="128"/>
      <c r="AS23" s="128"/>
      <c r="AT23" s="128"/>
      <c r="AU23" s="128"/>
      <c r="AV23" s="128"/>
    </row>
    <row r="24" ht="16.5" customHeight="1">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Y24" s="128"/>
      <c r="Z24" s="161"/>
      <c r="AC24" s="128"/>
      <c r="AE24" s="128"/>
      <c r="AF24" s="128"/>
      <c r="AH24" s="128"/>
      <c r="AI24" s="162"/>
      <c r="AJ24" s="163"/>
      <c r="AK24" s="162"/>
      <c r="AL24" s="162"/>
      <c r="AM24" s="128"/>
      <c r="AN24" s="128"/>
      <c r="AO24" s="120"/>
      <c r="AQ24" s="128"/>
      <c r="AR24" s="128"/>
      <c r="AS24" s="128"/>
      <c r="AT24" s="128"/>
      <c r="AU24" s="128"/>
      <c r="AV24" s="128"/>
    </row>
    <row r="25" ht="16.5" customHeight="1">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Y25" s="128"/>
      <c r="Z25" s="161"/>
      <c r="AC25" s="128"/>
      <c r="AE25" s="128"/>
      <c r="AF25" s="128"/>
      <c r="AH25" s="128"/>
      <c r="AI25" s="162"/>
      <c r="AJ25" s="163"/>
      <c r="AK25" s="162"/>
      <c r="AL25" s="162"/>
      <c r="AM25" s="128"/>
      <c r="AN25" s="128"/>
      <c r="AO25" s="120"/>
      <c r="AQ25" s="128"/>
      <c r="AR25" s="128"/>
      <c r="AS25" s="128"/>
      <c r="AT25" s="128"/>
      <c r="AU25" s="128"/>
      <c r="AV25" s="128"/>
    </row>
    <row r="26" ht="16.5" customHeight="1">
      <c r="A26" s="128"/>
      <c r="B26" s="128"/>
      <c r="C26" s="128"/>
      <c r="D26" s="128"/>
      <c r="E26" s="128"/>
      <c r="F26" s="128"/>
      <c r="G26" s="128"/>
      <c r="H26" s="128"/>
      <c r="I26" s="128"/>
      <c r="J26" s="128"/>
      <c r="K26" s="128"/>
      <c r="L26" s="128"/>
      <c r="M26" s="128"/>
      <c r="N26" s="128"/>
      <c r="O26" s="128"/>
      <c r="P26" s="128"/>
      <c r="Q26" s="128"/>
      <c r="R26" s="128"/>
      <c r="S26" s="128"/>
      <c r="T26" s="128"/>
      <c r="U26" s="128"/>
      <c r="Z26" s="161"/>
      <c r="AH26" s="128"/>
      <c r="AI26" s="162"/>
      <c r="AJ26" s="162"/>
      <c r="AK26" s="162"/>
      <c r="AL26" s="162"/>
      <c r="AM26" s="128"/>
      <c r="AN26" s="128"/>
      <c r="AQ26" s="128"/>
      <c r="AR26" s="128"/>
      <c r="AS26" s="128"/>
      <c r="AT26" s="128"/>
      <c r="AU26" s="128"/>
      <c r="AV26" s="128"/>
    </row>
    <row r="27" ht="16.5" customHeight="1">
      <c r="A27" s="128"/>
      <c r="B27" s="128"/>
      <c r="C27" s="128"/>
      <c r="D27" s="128"/>
      <c r="E27" s="128"/>
      <c r="F27" s="128"/>
      <c r="G27" s="128"/>
      <c r="H27" s="128"/>
      <c r="I27" s="128"/>
      <c r="J27" s="128"/>
      <c r="K27" s="128"/>
      <c r="L27" s="128"/>
      <c r="M27" s="128"/>
      <c r="N27" s="128"/>
      <c r="O27" s="128"/>
      <c r="P27" s="128"/>
      <c r="Q27" s="128"/>
      <c r="R27" s="128"/>
      <c r="S27" s="128"/>
      <c r="T27" s="128"/>
      <c r="U27" s="128"/>
      <c r="Z27" s="161"/>
      <c r="AH27" s="128"/>
      <c r="AI27" s="162"/>
      <c r="AJ27" s="162"/>
      <c r="AK27" s="162"/>
      <c r="AL27" s="162"/>
      <c r="AM27" s="128"/>
      <c r="AN27" s="128"/>
      <c r="AQ27" s="128"/>
      <c r="AR27" s="128"/>
      <c r="AS27" s="128"/>
      <c r="AT27" s="128"/>
      <c r="AU27" s="128"/>
      <c r="AV27" s="128"/>
    </row>
    <row r="28" ht="16.5" customHeight="1">
      <c r="A28" s="128"/>
      <c r="B28" s="128"/>
      <c r="C28" s="128"/>
      <c r="D28" s="128"/>
      <c r="E28" s="128"/>
      <c r="F28" s="128"/>
      <c r="G28" s="128"/>
      <c r="H28" s="128"/>
      <c r="I28" s="128"/>
      <c r="J28" s="128"/>
      <c r="K28" s="128"/>
      <c r="L28" s="128"/>
      <c r="M28" s="128"/>
      <c r="N28" s="128"/>
      <c r="O28" s="128"/>
      <c r="P28" s="128"/>
      <c r="Q28" s="128"/>
      <c r="R28" s="128"/>
      <c r="S28" s="128"/>
      <c r="T28" s="128"/>
      <c r="U28" s="128"/>
      <c r="Z28" s="161"/>
      <c r="AH28" s="128"/>
      <c r="AI28" s="162"/>
      <c r="AJ28" s="162"/>
      <c r="AK28" s="162"/>
      <c r="AL28" s="162"/>
      <c r="AM28" s="128"/>
      <c r="AN28" s="128"/>
      <c r="AQ28" s="128"/>
      <c r="AR28" s="128"/>
      <c r="AS28" s="128"/>
      <c r="AT28" s="128"/>
      <c r="AU28" s="128"/>
      <c r="AV28" s="128"/>
    </row>
    <row r="29" ht="16.5" customHeight="1">
      <c r="A29" s="128"/>
      <c r="B29" s="128"/>
      <c r="C29" s="128"/>
      <c r="D29" s="128"/>
      <c r="E29" s="128"/>
      <c r="F29" s="128"/>
      <c r="G29" s="128"/>
      <c r="H29" s="128"/>
      <c r="I29" s="128"/>
      <c r="J29" s="128"/>
      <c r="K29" s="128"/>
      <c r="L29" s="128"/>
      <c r="M29" s="128"/>
      <c r="N29" s="128"/>
      <c r="O29" s="128"/>
      <c r="P29" s="128"/>
      <c r="Q29" s="128"/>
      <c r="R29" s="128"/>
      <c r="S29" s="128"/>
      <c r="T29" s="128"/>
      <c r="U29" s="128"/>
      <c r="Z29" s="161"/>
      <c r="AH29" s="128"/>
      <c r="AI29" s="162"/>
      <c r="AJ29" s="162"/>
      <c r="AK29" s="162"/>
      <c r="AL29" s="162"/>
      <c r="AM29" s="128"/>
      <c r="AN29" s="128"/>
      <c r="AQ29" s="128"/>
      <c r="AR29" s="128"/>
      <c r="AS29" s="128"/>
      <c r="AT29" s="128"/>
      <c r="AU29" s="128"/>
      <c r="AV29" s="128"/>
    </row>
    <row r="30" ht="16.5" customHeight="1">
      <c r="A30" s="128"/>
      <c r="B30" s="128"/>
      <c r="C30" s="128"/>
      <c r="D30" s="128"/>
      <c r="E30" s="128"/>
      <c r="F30" s="128"/>
      <c r="G30" s="128"/>
      <c r="H30" s="128"/>
      <c r="I30" s="128"/>
      <c r="J30" s="128"/>
      <c r="K30" s="128"/>
      <c r="L30" s="128"/>
      <c r="M30" s="128"/>
      <c r="N30" s="128"/>
      <c r="O30" s="128"/>
      <c r="P30" s="128"/>
      <c r="Q30" s="128"/>
      <c r="R30" s="128"/>
      <c r="S30" s="128"/>
      <c r="T30" s="128"/>
      <c r="U30" s="128"/>
      <c r="Z30" s="161"/>
      <c r="AH30" s="128"/>
      <c r="AI30" s="162"/>
      <c r="AJ30" s="162"/>
      <c r="AK30" s="162"/>
      <c r="AL30" s="162"/>
      <c r="AM30" s="128"/>
      <c r="AN30" s="128"/>
      <c r="AQ30" s="128"/>
      <c r="AR30" s="128"/>
      <c r="AS30" s="128"/>
      <c r="AT30" s="128"/>
      <c r="AU30" s="128"/>
      <c r="AV30" s="128"/>
    </row>
    <row r="31" ht="16.5" customHeight="1">
      <c r="A31" s="128"/>
      <c r="B31" s="128"/>
      <c r="C31" s="128"/>
      <c r="D31" s="128"/>
      <c r="E31" s="128"/>
      <c r="F31" s="128"/>
      <c r="G31" s="128"/>
      <c r="H31" s="128"/>
      <c r="I31" s="128"/>
      <c r="J31" s="128"/>
      <c r="K31" s="128"/>
      <c r="L31" s="128"/>
      <c r="M31" s="128"/>
      <c r="N31" s="128"/>
      <c r="O31" s="128"/>
      <c r="P31" s="128"/>
      <c r="Q31" s="128"/>
      <c r="R31" s="128"/>
      <c r="S31" s="128"/>
      <c r="T31" s="128"/>
      <c r="U31" s="128"/>
      <c r="Z31" s="161"/>
      <c r="AH31" s="128"/>
      <c r="AI31" s="162"/>
      <c r="AJ31" s="162"/>
      <c r="AK31" s="162"/>
      <c r="AL31" s="162"/>
      <c r="AM31" s="128"/>
      <c r="AN31" s="128"/>
      <c r="AQ31" s="128"/>
      <c r="AR31" s="128"/>
      <c r="AS31" s="128"/>
      <c r="AT31" s="128"/>
      <c r="AU31" s="128"/>
      <c r="AV31" s="128"/>
    </row>
    <row r="32" ht="16.5" customHeight="1">
      <c r="A32" s="128"/>
      <c r="B32" s="128"/>
      <c r="C32" s="128"/>
      <c r="D32" s="128"/>
      <c r="E32" s="128"/>
      <c r="F32" s="128"/>
      <c r="G32" s="128"/>
      <c r="H32" s="128"/>
      <c r="I32" s="128"/>
      <c r="J32" s="128"/>
      <c r="K32" s="128"/>
      <c r="L32" s="128"/>
      <c r="M32" s="128"/>
      <c r="N32" s="128"/>
      <c r="O32" s="128"/>
      <c r="P32" s="128"/>
      <c r="Q32" s="128"/>
      <c r="R32" s="128"/>
      <c r="S32" s="128"/>
      <c r="T32" s="128"/>
      <c r="U32" s="128"/>
      <c r="Z32" s="161"/>
      <c r="AH32" s="128"/>
      <c r="AI32" s="162"/>
      <c r="AJ32" s="162"/>
      <c r="AK32" s="162"/>
      <c r="AL32" s="162"/>
      <c r="AM32" s="128"/>
      <c r="AN32" s="128"/>
      <c r="AQ32" s="128"/>
      <c r="AR32" s="128"/>
      <c r="AS32" s="128"/>
      <c r="AT32" s="128"/>
      <c r="AU32" s="128"/>
      <c r="AV32" s="128"/>
    </row>
    <row r="33" ht="16.5" customHeight="1">
      <c r="A33" s="128"/>
      <c r="B33" s="128"/>
      <c r="C33" s="128"/>
      <c r="D33" s="128"/>
      <c r="E33" s="128"/>
      <c r="F33" s="128"/>
      <c r="G33" s="128"/>
      <c r="H33" s="128"/>
      <c r="I33" s="128"/>
      <c r="J33" s="128"/>
      <c r="K33" s="128"/>
      <c r="L33" s="128"/>
      <c r="M33" s="128"/>
      <c r="N33" s="128"/>
      <c r="O33" s="128"/>
      <c r="P33" s="128"/>
      <c r="Q33" s="128"/>
      <c r="R33" s="128"/>
      <c r="S33" s="128"/>
      <c r="T33" s="128"/>
      <c r="U33" s="128"/>
      <c r="Z33" s="161"/>
      <c r="AH33" s="128"/>
      <c r="AI33" s="162"/>
      <c r="AJ33" s="162"/>
      <c r="AK33" s="162"/>
      <c r="AL33" s="162"/>
      <c r="AM33" s="128"/>
      <c r="AN33" s="128"/>
      <c r="AQ33" s="128"/>
      <c r="AR33" s="128"/>
      <c r="AS33" s="128"/>
      <c r="AT33" s="128"/>
      <c r="AU33" s="128"/>
      <c r="AV33" s="128"/>
    </row>
    <row r="34" ht="16.5" customHeight="1">
      <c r="A34" s="128"/>
      <c r="B34" s="128"/>
      <c r="C34" s="128"/>
      <c r="D34" s="128"/>
      <c r="E34" s="128"/>
      <c r="F34" s="128"/>
      <c r="G34" s="128"/>
      <c r="H34" s="128"/>
      <c r="I34" s="128"/>
      <c r="J34" s="128"/>
      <c r="K34" s="128"/>
      <c r="L34" s="128"/>
      <c r="M34" s="128"/>
      <c r="N34" s="128"/>
      <c r="O34" s="128"/>
      <c r="P34" s="128"/>
      <c r="Q34" s="128"/>
      <c r="R34" s="128"/>
      <c r="S34" s="128"/>
      <c r="T34" s="128"/>
      <c r="U34" s="128"/>
      <c r="Z34" s="161"/>
      <c r="AH34" s="128"/>
      <c r="AI34" s="162"/>
      <c r="AJ34" s="162"/>
      <c r="AK34" s="162"/>
      <c r="AL34" s="162"/>
      <c r="AM34" s="128"/>
      <c r="AN34" s="128"/>
      <c r="AQ34" s="128"/>
      <c r="AR34" s="128"/>
      <c r="AS34" s="128"/>
      <c r="AT34" s="128"/>
      <c r="AU34" s="128"/>
      <c r="AV34" s="128"/>
    </row>
    <row r="35" ht="16.5" customHeight="1">
      <c r="A35" s="128"/>
      <c r="B35" s="128"/>
      <c r="C35" s="128"/>
      <c r="D35" s="128"/>
      <c r="E35" s="128"/>
      <c r="F35" s="128"/>
      <c r="G35" s="128"/>
      <c r="H35" s="128"/>
      <c r="I35" s="128"/>
      <c r="J35" s="128"/>
      <c r="K35" s="128"/>
      <c r="L35" s="128"/>
      <c r="M35" s="128"/>
      <c r="N35" s="128"/>
      <c r="O35" s="128"/>
      <c r="P35" s="128"/>
      <c r="Q35" s="128"/>
      <c r="R35" s="128"/>
      <c r="S35" s="128"/>
      <c r="T35" s="128"/>
      <c r="U35" s="128"/>
      <c r="Z35" s="161"/>
      <c r="AH35" s="128"/>
      <c r="AI35" s="162"/>
      <c r="AJ35" s="162"/>
      <c r="AK35" s="162"/>
      <c r="AL35" s="162"/>
      <c r="AM35" s="128"/>
      <c r="AN35" s="128"/>
      <c r="AQ35" s="128"/>
      <c r="AR35" s="128"/>
      <c r="AS35" s="128"/>
      <c r="AT35" s="128"/>
      <c r="AU35" s="128"/>
      <c r="AV35" s="128"/>
    </row>
    <row r="36" ht="16.5" customHeight="1">
      <c r="A36" s="128"/>
      <c r="B36" s="128"/>
      <c r="C36" s="128"/>
      <c r="D36" s="128"/>
      <c r="E36" s="128"/>
      <c r="F36" s="128"/>
      <c r="G36" s="128"/>
      <c r="H36" s="128"/>
      <c r="I36" s="128"/>
      <c r="J36" s="128"/>
      <c r="K36" s="128"/>
      <c r="L36" s="128"/>
      <c r="M36" s="128"/>
      <c r="N36" s="128"/>
      <c r="O36" s="128"/>
      <c r="P36" s="128"/>
      <c r="Q36" s="128"/>
      <c r="R36" s="128"/>
      <c r="S36" s="128"/>
      <c r="T36" s="128"/>
      <c r="U36" s="128"/>
      <c r="Z36" s="161"/>
      <c r="AH36" s="128"/>
      <c r="AI36" s="162"/>
      <c r="AJ36" s="162"/>
      <c r="AK36" s="162"/>
      <c r="AL36" s="162"/>
      <c r="AM36" s="128"/>
      <c r="AN36" s="128"/>
      <c r="AQ36" s="128"/>
      <c r="AR36" s="128"/>
      <c r="AS36" s="128"/>
      <c r="AT36" s="128"/>
      <c r="AU36" s="128"/>
      <c r="AV36" s="128"/>
    </row>
    <row r="37" ht="16.5" customHeight="1">
      <c r="A37" s="128"/>
      <c r="B37" s="128"/>
      <c r="C37" s="128"/>
      <c r="D37" s="128"/>
      <c r="E37" s="128"/>
      <c r="F37" s="128"/>
      <c r="G37" s="128"/>
      <c r="H37" s="128"/>
      <c r="I37" s="128"/>
      <c r="J37" s="128"/>
      <c r="K37" s="128"/>
      <c r="L37" s="128"/>
      <c r="M37" s="128"/>
      <c r="N37" s="128"/>
      <c r="O37" s="128"/>
      <c r="P37" s="128"/>
      <c r="Q37" s="128"/>
      <c r="R37" s="128"/>
      <c r="S37" s="128"/>
      <c r="T37" s="128"/>
      <c r="U37" s="128"/>
      <c r="Z37" s="161"/>
      <c r="AH37" s="128"/>
      <c r="AI37" s="162"/>
      <c r="AJ37" s="162"/>
      <c r="AK37" s="162"/>
      <c r="AL37" s="162"/>
      <c r="AM37" s="128"/>
      <c r="AN37" s="128"/>
      <c r="AQ37" s="128"/>
      <c r="AR37" s="128"/>
      <c r="AS37" s="128"/>
      <c r="AT37" s="128"/>
      <c r="AU37" s="128"/>
      <c r="AV37" s="128"/>
    </row>
    <row r="38" ht="16.5" customHeight="1">
      <c r="A38" s="128"/>
      <c r="B38" s="128"/>
      <c r="C38" s="128"/>
      <c r="D38" s="128"/>
      <c r="E38" s="128"/>
      <c r="F38" s="128"/>
      <c r="G38" s="128"/>
      <c r="H38" s="128"/>
      <c r="I38" s="128"/>
      <c r="J38" s="128"/>
      <c r="K38" s="128"/>
      <c r="L38" s="128"/>
      <c r="M38" s="128"/>
      <c r="N38" s="128"/>
      <c r="O38" s="128"/>
      <c r="P38" s="128"/>
      <c r="Q38" s="128"/>
      <c r="R38" s="128"/>
      <c r="S38" s="128"/>
      <c r="T38" s="128"/>
      <c r="U38" s="128"/>
      <c r="Z38" s="161"/>
      <c r="AH38" s="128"/>
      <c r="AI38" s="162"/>
      <c r="AJ38" s="162"/>
      <c r="AK38" s="162"/>
      <c r="AL38" s="162"/>
      <c r="AM38" s="128"/>
      <c r="AN38" s="128"/>
      <c r="AQ38" s="128"/>
      <c r="AR38" s="128"/>
      <c r="AS38" s="128"/>
      <c r="AT38" s="128"/>
      <c r="AU38" s="128"/>
      <c r="AV38" s="128"/>
    </row>
    <row r="39" ht="16.5" customHeight="1">
      <c r="A39" s="128"/>
      <c r="B39" s="128"/>
      <c r="C39" s="128"/>
      <c r="D39" s="128"/>
      <c r="E39" s="128"/>
      <c r="F39" s="128"/>
      <c r="G39" s="128"/>
      <c r="H39" s="128"/>
      <c r="I39" s="128"/>
      <c r="J39" s="128"/>
      <c r="K39" s="128"/>
      <c r="L39" s="128"/>
      <c r="M39" s="128"/>
      <c r="N39" s="128"/>
      <c r="O39" s="128"/>
      <c r="P39" s="128"/>
      <c r="Q39" s="128"/>
      <c r="R39" s="128"/>
      <c r="S39" s="128"/>
      <c r="T39" s="128"/>
      <c r="U39" s="128"/>
      <c r="Z39" s="161"/>
      <c r="AH39" s="128"/>
      <c r="AI39" s="162"/>
      <c r="AJ39" s="162"/>
      <c r="AK39" s="162"/>
      <c r="AL39" s="162"/>
      <c r="AM39" s="128"/>
      <c r="AN39" s="128"/>
      <c r="AQ39" s="128"/>
      <c r="AR39" s="128"/>
      <c r="AS39" s="128"/>
      <c r="AT39" s="128"/>
      <c r="AU39" s="128"/>
      <c r="AV39" s="128"/>
    </row>
    <row r="40" ht="16.5" customHeight="1">
      <c r="A40" s="128"/>
      <c r="B40" s="128"/>
      <c r="C40" s="128"/>
      <c r="D40" s="128"/>
      <c r="E40" s="128"/>
      <c r="F40" s="128"/>
      <c r="G40" s="128"/>
      <c r="H40" s="128"/>
      <c r="I40" s="128"/>
      <c r="J40" s="128"/>
      <c r="K40" s="128"/>
      <c r="L40" s="128"/>
      <c r="M40" s="128"/>
      <c r="N40" s="128"/>
      <c r="O40" s="128"/>
      <c r="P40" s="128"/>
      <c r="Q40" s="128"/>
      <c r="R40" s="128"/>
      <c r="S40" s="128"/>
      <c r="T40" s="128"/>
      <c r="U40" s="128"/>
      <c r="Z40" s="161"/>
      <c r="AH40" s="128"/>
      <c r="AI40" s="162"/>
      <c r="AJ40" s="162"/>
      <c r="AK40" s="162"/>
      <c r="AL40" s="162"/>
      <c r="AM40" s="128"/>
      <c r="AN40" s="128"/>
      <c r="AQ40" s="128"/>
      <c r="AR40" s="128"/>
      <c r="AS40" s="128"/>
      <c r="AT40" s="128"/>
      <c r="AU40" s="128"/>
      <c r="AV40" s="128"/>
    </row>
    <row r="41" ht="16.5" customHeight="1">
      <c r="A41" s="128"/>
      <c r="B41" s="128"/>
      <c r="C41" s="128"/>
      <c r="D41" s="128"/>
      <c r="E41" s="128"/>
      <c r="F41" s="128"/>
      <c r="G41" s="128"/>
      <c r="H41" s="128"/>
      <c r="I41" s="128"/>
      <c r="J41" s="128"/>
      <c r="K41" s="128"/>
      <c r="L41" s="128"/>
      <c r="M41" s="128"/>
      <c r="N41" s="128"/>
      <c r="O41" s="128"/>
      <c r="P41" s="128"/>
      <c r="Q41" s="128"/>
      <c r="R41" s="128"/>
      <c r="S41" s="128"/>
      <c r="T41" s="128"/>
      <c r="U41" s="128"/>
      <c r="Z41" s="161"/>
      <c r="AH41" s="128"/>
      <c r="AI41" s="162"/>
      <c r="AJ41" s="162"/>
      <c r="AK41" s="162"/>
      <c r="AL41" s="162"/>
      <c r="AM41" s="128"/>
      <c r="AN41" s="128"/>
      <c r="AQ41" s="128"/>
      <c r="AR41" s="128"/>
      <c r="AS41" s="128"/>
      <c r="AT41" s="128"/>
      <c r="AU41" s="128"/>
      <c r="AV41" s="128"/>
    </row>
    <row r="42" ht="16.5" customHeight="1">
      <c r="A42" s="128"/>
      <c r="B42" s="128"/>
      <c r="C42" s="128"/>
      <c r="D42" s="128"/>
      <c r="E42" s="128"/>
      <c r="F42" s="128"/>
      <c r="G42" s="128"/>
      <c r="H42" s="128"/>
      <c r="I42" s="128"/>
      <c r="J42" s="128"/>
      <c r="K42" s="128"/>
      <c r="L42" s="128"/>
      <c r="M42" s="128"/>
      <c r="N42" s="128"/>
      <c r="O42" s="128"/>
      <c r="P42" s="128"/>
      <c r="Q42" s="128"/>
      <c r="R42" s="128"/>
      <c r="S42" s="128"/>
      <c r="T42" s="128"/>
      <c r="U42" s="128"/>
      <c r="Z42" s="161"/>
      <c r="AH42" s="128"/>
      <c r="AI42" s="162"/>
      <c r="AJ42" s="162"/>
      <c r="AK42" s="162"/>
      <c r="AL42" s="162"/>
      <c r="AM42" s="128"/>
      <c r="AN42" s="128"/>
      <c r="AQ42" s="128"/>
      <c r="AR42" s="128"/>
      <c r="AS42" s="128"/>
      <c r="AT42" s="128"/>
      <c r="AU42" s="128"/>
      <c r="AV42" s="128"/>
    </row>
    <row r="43" ht="16.5" customHeight="1">
      <c r="A43" s="128"/>
      <c r="B43" s="128"/>
      <c r="C43" s="128"/>
      <c r="D43" s="128"/>
      <c r="E43" s="128"/>
      <c r="F43" s="128"/>
      <c r="G43" s="128"/>
      <c r="H43" s="128"/>
      <c r="I43" s="128"/>
      <c r="J43" s="128"/>
      <c r="K43" s="128"/>
      <c r="L43" s="128"/>
      <c r="M43" s="128"/>
      <c r="N43" s="128"/>
      <c r="O43" s="128"/>
      <c r="P43" s="128"/>
      <c r="Q43" s="128"/>
      <c r="R43" s="128"/>
      <c r="S43" s="128"/>
      <c r="T43" s="128"/>
      <c r="U43" s="128"/>
      <c r="Z43" s="161"/>
      <c r="AH43" s="128"/>
      <c r="AI43" s="162"/>
      <c r="AJ43" s="162"/>
      <c r="AK43" s="162"/>
      <c r="AL43" s="162"/>
      <c r="AM43" s="128"/>
      <c r="AN43" s="128"/>
      <c r="AQ43" s="128"/>
      <c r="AR43" s="128"/>
      <c r="AS43" s="128"/>
      <c r="AT43" s="128"/>
      <c r="AU43" s="128"/>
      <c r="AV43" s="128"/>
    </row>
    <row r="44" ht="16.5" customHeight="1">
      <c r="A44" s="128"/>
      <c r="B44" s="128"/>
      <c r="C44" s="128"/>
      <c r="D44" s="128"/>
      <c r="E44" s="128"/>
      <c r="F44" s="128"/>
      <c r="G44" s="128"/>
      <c r="H44" s="128"/>
      <c r="I44" s="128"/>
      <c r="J44" s="128"/>
      <c r="K44" s="128"/>
      <c r="L44" s="128"/>
      <c r="M44" s="128"/>
      <c r="N44" s="128"/>
      <c r="O44" s="128"/>
      <c r="P44" s="128"/>
      <c r="Q44" s="128"/>
      <c r="R44" s="128"/>
      <c r="S44" s="128"/>
      <c r="T44" s="128"/>
      <c r="U44" s="128"/>
      <c r="Z44" s="161"/>
      <c r="AH44" s="128"/>
      <c r="AI44" s="162"/>
      <c r="AJ44" s="162"/>
      <c r="AK44" s="162"/>
      <c r="AL44" s="162"/>
      <c r="AM44" s="128"/>
      <c r="AN44" s="128"/>
      <c r="AQ44" s="128"/>
      <c r="AR44" s="128"/>
      <c r="AS44" s="128"/>
      <c r="AT44" s="128"/>
      <c r="AU44" s="128"/>
      <c r="AV44" s="128"/>
    </row>
    <row r="45" ht="16.5" customHeight="1">
      <c r="A45" s="128"/>
      <c r="B45" s="128"/>
      <c r="C45" s="128"/>
      <c r="D45" s="128"/>
      <c r="E45" s="128"/>
      <c r="F45" s="128"/>
      <c r="G45" s="128"/>
      <c r="H45" s="128"/>
      <c r="I45" s="128"/>
      <c r="J45" s="128"/>
      <c r="K45" s="128"/>
      <c r="L45" s="128"/>
      <c r="M45" s="128"/>
      <c r="N45" s="128"/>
      <c r="O45" s="128"/>
      <c r="P45" s="128"/>
      <c r="Q45" s="128"/>
      <c r="R45" s="128"/>
      <c r="S45" s="128"/>
      <c r="T45" s="128"/>
      <c r="U45" s="128"/>
      <c r="Z45" s="161"/>
      <c r="AH45" s="128"/>
      <c r="AI45" s="162"/>
      <c r="AJ45" s="162"/>
      <c r="AK45" s="162"/>
      <c r="AL45" s="162"/>
      <c r="AM45" s="128"/>
      <c r="AN45" s="128"/>
      <c r="AQ45" s="128"/>
      <c r="AR45" s="128"/>
      <c r="AS45" s="128"/>
      <c r="AT45" s="128"/>
      <c r="AU45" s="128"/>
      <c r="AV45" s="128"/>
    </row>
    <row r="46" ht="16.5" customHeight="1">
      <c r="A46" s="128"/>
      <c r="B46" s="128"/>
      <c r="C46" s="128"/>
      <c r="D46" s="128"/>
      <c r="E46" s="128"/>
      <c r="F46" s="128"/>
      <c r="G46" s="128"/>
      <c r="H46" s="128"/>
      <c r="I46" s="128"/>
      <c r="J46" s="128"/>
      <c r="K46" s="128"/>
      <c r="L46" s="128"/>
      <c r="M46" s="128"/>
      <c r="N46" s="128"/>
      <c r="O46" s="128"/>
      <c r="P46" s="128"/>
      <c r="Q46" s="128"/>
      <c r="R46" s="128"/>
      <c r="S46" s="128"/>
      <c r="T46" s="128"/>
      <c r="U46" s="128"/>
      <c r="Z46" s="161"/>
      <c r="AH46" s="128"/>
      <c r="AI46" s="162"/>
      <c r="AJ46" s="162"/>
      <c r="AK46" s="162"/>
      <c r="AL46" s="162"/>
      <c r="AM46" s="128"/>
      <c r="AN46" s="128"/>
      <c r="AQ46" s="128"/>
      <c r="AR46" s="128"/>
      <c r="AS46" s="128"/>
      <c r="AT46" s="128"/>
      <c r="AU46" s="128"/>
      <c r="AV46" s="128"/>
    </row>
    <row r="47" ht="16.5" customHeight="1">
      <c r="A47" s="128"/>
      <c r="B47" s="128"/>
      <c r="C47" s="128"/>
      <c r="D47" s="128"/>
      <c r="E47" s="128"/>
      <c r="F47" s="128"/>
      <c r="G47" s="128"/>
      <c r="H47" s="128"/>
      <c r="I47" s="128"/>
      <c r="J47" s="128"/>
      <c r="K47" s="128"/>
      <c r="L47" s="128"/>
      <c r="M47" s="128"/>
      <c r="N47" s="128"/>
      <c r="O47" s="128"/>
      <c r="P47" s="128"/>
      <c r="Q47" s="128"/>
      <c r="R47" s="128"/>
      <c r="S47" s="128"/>
      <c r="T47" s="128"/>
      <c r="U47" s="128"/>
      <c r="Z47" s="161"/>
      <c r="AH47" s="128"/>
      <c r="AI47" s="162"/>
      <c r="AJ47" s="162"/>
      <c r="AK47" s="162"/>
      <c r="AL47" s="162"/>
      <c r="AM47" s="128"/>
      <c r="AN47" s="128"/>
      <c r="AQ47" s="128"/>
      <c r="AR47" s="128"/>
      <c r="AS47" s="128"/>
      <c r="AT47" s="128"/>
      <c r="AU47" s="128"/>
      <c r="AV47" s="128"/>
    </row>
    <row r="48" ht="16.5" customHeight="1">
      <c r="A48" s="128"/>
      <c r="B48" s="128"/>
      <c r="C48" s="128"/>
      <c r="D48" s="128"/>
      <c r="E48" s="128"/>
      <c r="F48" s="128"/>
      <c r="G48" s="128"/>
      <c r="H48" s="128"/>
      <c r="I48" s="128"/>
      <c r="J48" s="128"/>
      <c r="K48" s="128"/>
      <c r="L48" s="128"/>
      <c r="M48" s="128"/>
      <c r="N48" s="128"/>
      <c r="O48" s="128"/>
      <c r="P48" s="128"/>
      <c r="Q48" s="128"/>
      <c r="R48" s="128"/>
      <c r="S48" s="128"/>
      <c r="T48" s="128"/>
      <c r="U48" s="128"/>
      <c r="Z48" s="161"/>
      <c r="AH48" s="128"/>
      <c r="AI48" s="162"/>
      <c r="AJ48" s="162"/>
      <c r="AK48" s="162"/>
      <c r="AL48" s="162"/>
      <c r="AM48" s="128"/>
      <c r="AN48" s="128"/>
      <c r="AQ48" s="128"/>
      <c r="AR48" s="128"/>
      <c r="AS48" s="128"/>
      <c r="AT48" s="128"/>
      <c r="AU48" s="128"/>
      <c r="AV48" s="128"/>
    </row>
    <row r="49" ht="16.5" customHeight="1">
      <c r="A49" s="128"/>
      <c r="B49" s="128"/>
      <c r="C49" s="128"/>
      <c r="D49" s="128"/>
      <c r="E49" s="128"/>
      <c r="F49" s="128"/>
      <c r="G49" s="128"/>
      <c r="H49" s="128"/>
      <c r="I49" s="128"/>
      <c r="J49" s="128"/>
      <c r="K49" s="128"/>
      <c r="L49" s="128"/>
      <c r="M49" s="128"/>
      <c r="N49" s="128"/>
      <c r="O49" s="128"/>
      <c r="P49" s="128"/>
      <c r="Q49" s="128"/>
      <c r="R49" s="128"/>
      <c r="S49" s="128"/>
      <c r="T49" s="128"/>
      <c r="U49" s="128"/>
      <c r="Z49" s="161"/>
      <c r="AH49" s="128"/>
      <c r="AI49" s="162"/>
      <c r="AJ49" s="162"/>
      <c r="AK49" s="162"/>
      <c r="AL49" s="162"/>
      <c r="AM49" s="128"/>
      <c r="AN49" s="128"/>
      <c r="AQ49" s="128"/>
      <c r="AR49" s="128"/>
      <c r="AS49" s="128"/>
      <c r="AT49" s="128"/>
      <c r="AU49" s="128"/>
      <c r="AV49" s="128"/>
    </row>
    <row r="50" ht="16.5" customHeight="1">
      <c r="A50" s="128"/>
      <c r="B50" s="128"/>
      <c r="C50" s="128"/>
      <c r="D50" s="128"/>
      <c r="E50" s="128"/>
      <c r="F50" s="128"/>
      <c r="G50" s="128"/>
      <c r="H50" s="128"/>
      <c r="I50" s="128"/>
      <c r="J50" s="128"/>
      <c r="K50" s="128"/>
      <c r="L50" s="128"/>
      <c r="M50" s="128"/>
      <c r="N50" s="128"/>
      <c r="O50" s="128"/>
      <c r="P50" s="128"/>
      <c r="Q50" s="128"/>
      <c r="R50" s="128"/>
      <c r="S50" s="128"/>
      <c r="T50" s="128"/>
      <c r="U50" s="128"/>
      <c r="Z50" s="161"/>
      <c r="AH50" s="128"/>
      <c r="AI50" s="162"/>
      <c r="AJ50" s="162"/>
      <c r="AK50" s="162"/>
      <c r="AL50" s="162"/>
      <c r="AM50" s="128"/>
      <c r="AN50" s="128"/>
      <c r="AQ50" s="128"/>
      <c r="AR50" s="128"/>
      <c r="AS50" s="128"/>
      <c r="AT50" s="128"/>
      <c r="AU50" s="128"/>
      <c r="AV50" s="128"/>
    </row>
    <row r="51" ht="16.5" customHeight="1">
      <c r="A51" s="128"/>
      <c r="B51" s="128"/>
      <c r="C51" s="128"/>
      <c r="D51" s="128"/>
      <c r="E51" s="128"/>
      <c r="F51" s="128"/>
      <c r="G51" s="128"/>
      <c r="H51" s="128"/>
      <c r="I51" s="128"/>
      <c r="J51" s="128"/>
      <c r="K51" s="128"/>
      <c r="L51" s="128"/>
      <c r="M51" s="128"/>
      <c r="N51" s="128"/>
      <c r="O51" s="128"/>
      <c r="P51" s="128"/>
      <c r="Q51" s="128"/>
      <c r="R51" s="128"/>
      <c r="S51" s="128"/>
      <c r="T51" s="128"/>
      <c r="U51" s="128"/>
      <c r="Z51" s="161"/>
      <c r="AH51" s="128"/>
      <c r="AI51" s="162"/>
      <c r="AJ51" s="162"/>
      <c r="AK51" s="162"/>
      <c r="AL51" s="162"/>
      <c r="AM51" s="128"/>
      <c r="AN51" s="128"/>
      <c r="AQ51" s="128"/>
      <c r="AR51" s="128"/>
      <c r="AS51" s="128"/>
      <c r="AT51" s="128"/>
      <c r="AU51" s="128"/>
      <c r="AV51" s="128"/>
    </row>
    <row r="52" ht="16.5" customHeight="1">
      <c r="A52" s="128"/>
      <c r="B52" s="128"/>
      <c r="C52" s="128"/>
      <c r="D52" s="128"/>
      <c r="E52" s="128"/>
      <c r="F52" s="128"/>
      <c r="G52" s="128"/>
      <c r="H52" s="128"/>
      <c r="I52" s="128"/>
      <c r="J52" s="128"/>
      <c r="K52" s="128"/>
      <c r="L52" s="128"/>
      <c r="M52" s="128"/>
      <c r="N52" s="128"/>
      <c r="O52" s="128"/>
      <c r="P52" s="128"/>
      <c r="Q52" s="128"/>
      <c r="R52" s="128"/>
      <c r="S52" s="128"/>
      <c r="T52" s="128"/>
      <c r="U52" s="128"/>
      <c r="V52" s="128"/>
      <c r="W52" s="128"/>
      <c r="Y52" s="128"/>
      <c r="Z52" s="161"/>
      <c r="AE52" s="128"/>
      <c r="AH52" s="128"/>
      <c r="AI52" s="162"/>
      <c r="AJ52" s="162"/>
      <c r="AK52" s="162"/>
      <c r="AL52" s="162"/>
      <c r="AM52" s="128"/>
      <c r="AN52" s="128"/>
      <c r="AQ52" s="128"/>
      <c r="AR52" s="128"/>
      <c r="AS52" s="128"/>
      <c r="AT52" s="128"/>
      <c r="AU52" s="128"/>
      <c r="AV52" s="128"/>
    </row>
    <row r="53" ht="16.5" customHeight="1">
      <c r="A53" s="128"/>
      <c r="B53" s="128"/>
      <c r="C53" s="128"/>
      <c r="D53" s="128"/>
      <c r="E53" s="128"/>
      <c r="F53" s="128"/>
      <c r="G53" s="128"/>
      <c r="H53" s="128"/>
      <c r="I53" s="128"/>
      <c r="J53" s="128"/>
      <c r="K53" s="128"/>
      <c r="L53" s="128"/>
      <c r="M53" s="128"/>
      <c r="N53" s="128"/>
      <c r="O53" s="128"/>
      <c r="P53" s="128"/>
      <c r="Q53" s="128"/>
      <c r="R53" s="128"/>
      <c r="S53" s="128"/>
      <c r="T53" s="128"/>
      <c r="U53" s="128"/>
      <c r="Z53" s="161"/>
      <c r="AH53" s="128"/>
      <c r="AI53" s="162"/>
      <c r="AJ53" s="162"/>
      <c r="AK53" s="162"/>
      <c r="AL53" s="162"/>
      <c r="AM53" s="128"/>
      <c r="AN53" s="128"/>
      <c r="AQ53" s="128"/>
      <c r="AR53" s="128"/>
      <c r="AS53" s="128"/>
      <c r="AT53" s="128"/>
      <c r="AU53" s="128"/>
      <c r="AV53" s="128"/>
    </row>
    <row r="54" ht="16.5" customHeight="1">
      <c r="A54" s="128"/>
      <c r="B54" s="128"/>
      <c r="C54" s="128"/>
      <c r="D54" s="128"/>
      <c r="E54" s="128"/>
      <c r="F54" s="128"/>
      <c r="G54" s="128"/>
      <c r="H54" s="128"/>
      <c r="I54" s="128"/>
      <c r="J54" s="128"/>
      <c r="K54" s="128"/>
      <c r="L54" s="128"/>
      <c r="M54" s="128"/>
      <c r="N54" s="128"/>
      <c r="O54" s="128"/>
      <c r="P54" s="128"/>
      <c r="Q54" s="128"/>
      <c r="R54" s="128"/>
      <c r="S54" s="128"/>
      <c r="T54" s="128"/>
      <c r="U54" s="128"/>
      <c r="Z54" s="161"/>
      <c r="AH54" s="128"/>
      <c r="AI54" s="162"/>
      <c r="AJ54" s="162"/>
      <c r="AK54" s="162"/>
      <c r="AL54" s="162"/>
      <c r="AM54" s="128"/>
      <c r="AN54" s="128"/>
      <c r="AQ54" s="128"/>
      <c r="AR54" s="128"/>
      <c r="AS54" s="128"/>
      <c r="AT54" s="128"/>
      <c r="AU54" s="128"/>
      <c r="AV54" s="128"/>
    </row>
    <row r="55" ht="16.5" customHeight="1">
      <c r="A55" s="128"/>
      <c r="B55" s="128"/>
      <c r="C55" s="128"/>
      <c r="D55" s="128"/>
      <c r="E55" s="128"/>
      <c r="F55" s="128"/>
      <c r="G55" s="128"/>
      <c r="H55" s="128"/>
      <c r="I55" s="128"/>
      <c r="J55" s="128"/>
      <c r="K55" s="128"/>
      <c r="L55" s="128"/>
      <c r="M55" s="128"/>
      <c r="N55" s="128"/>
      <c r="O55" s="128"/>
      <c r="P55" s="128"/>
      <c r="Q55" s="128"/>
      <c r="R55" s="128"/>
      <c r="S55" s="128"/>
      <c r="T55" s="128"/>
      <c r="U55" s="128"/>
      <c r="Z55" s="161"/>
      <c r="AH55" s="128"/>
      <c r="AI55" s="162"/>
      <c r="AJ55" s="162"/>
      <c r="AK55" s="162"/>
      <c r="AL55" s="162"/>
      <c r="AM55" s="128"/>
      <c r="AN55" s="128"/>
      <c r="AQ55" s="128"/>
      <c r="AR55" s="128"/>
      <c r="AS55" s="128"/>
      <c r="AT55" s="128"/>
      <c r="AU55" s="128"/>
      <c r="AV55" s="128"/>
    </row>
    <row r="56" ht="16.5" customHeight="1">
      <c r="A56" s="128"/>
      <c r="B56" s="128"/>
      <c r="C56" s="128"/>
      <c r="D56" s="128"/>
      <c r="E56" s="128"/>
      <c r="F56" s="128"/>
      <c r="G56" s="128"/>
      <c r="H56" s="128"/>
      <c r="I56" s="128"/>
      <c r="J56" s="128"/>
      <c r="K56" s="128"/>
      <c r="L56" s="128"/>
      <c r="M56" s="128"/>
      <c r="N56" s="128"/>
      <c r="O56" s="128"/>
      <c r="P56" s="128"/>
      <c r="Q56" s="128"/>
      <c r="R56" s="128"/>
      <c r="S56" s="128"/>
      <c r="T56" s="128"/>
      <c r="U56" s="128"/>
      <c r="Z56" s="161"/>
      <c r="AH56" s="128"/>
      <c r="AI56" s="162"/>
      <c r="AJ56" s="162"/>
      <c r="AK56" s="162"/>
      <c r="AL56" s="162"/>
      <c r="AM56" s="128"/>
      <c r="AN56" s="128"/>
      <c r="AQ56" s="128"/>
      <c r="AR56" s="128"/>
      <c r="AS56" s="128"/>
      <c r="AT56" s="128"/>
      <c r="AU56" s="128"/>
      <c r="AV56" s="128"/>
    </row>
    <row r="57" ht="16.5" customHeight="1">
      <c r="A57" s="128"/>
      <c r="B57" s="128"/>
      <c r="C57" s="128"/>
      <c r="D57" s="128"/>
      <c r="E57" s="128"/>
      <c r="F57" s="128"/>
      <c r="G57" s="128"/>
      <c r="H57" s="128"/>
      <c r="I57" s="128"/>
      <c r="J57" s="128"/>
      <c r="K57" s="128"/>
      <c r="L57" s="128"/>
      <c r="M57" s="128"/>
      <c r="N57" s="128"/>
      <c r="O57" s="128"/>
      <c r="P57" s="128"/>
      <c r="Q57" s="128"/>
      <c r="R57" s="128"/>
      <c r="S57" s="128"/>
      <c r="T57" s="128"/>
      <c r="U57" s="128"/>
      <c r="Z57" s="161"/>
      <c r="AH57" s="128"/>
      <c r="AI57" s="162"/>
      <c r="AJ57" s="162"/>
      <c r="AK57" s="162"/>
      <c r="AL57" s="162"/>
      <c r="AM57" s="128"/>
      <c r="AN57" s="128"/>
      <c r="AQ57" s="128"/>
      <c r="AR57" s="128"/>
      <c r="AS57" s="128"/>
      <c r="AT57" s="128"/>
      <c r="AU57" s="128"/>
      <c r="AV57" s="128"/>
    </row>
    <row r="58" ht="16.5" customHeight="1">
      <c r="A58" s="128"/>
      <c r="B58" s="128"/>
      <c r="C58" s="128"/>
      <c r="D58" s="128"/>
      <c r="E58" s="128"/>
      <c r="F58" s="128"/>
      <c r="G58" s="128"/>
      <c r="H58" s="128"/>
      <c r="I58" s="128"/>
      <c r="J58" s="128"/>
      <c r="K58" s="128"/>
      <c r="L58" s="128"/>
      <c r="M58" s="128"/>
      <c r="N58" s="128"/>
      <c r="O58" s="128"/>
      <c r="P58" s="128"/>
      <c r="Q58" s="128"/>
      <c r="R58" s="128"/>
      <c r="S58" s="128"/>
      <c r="T58" s="128"/>
      <c r="U58" s="128"/>
      <c r="Z58" s="161"/>
      <c r="AH58" s="128"/>
      <c r="AI58" s="162"/>
      <c r="AJ58" s="162"/>
      <c r="AK58" s="162"/>
      <c r="AL58" s="162"/>
      <c r="AM58" s="128"/>
      <c r="AN58" s="128"/>
      <c r="AQ58" s="128"/>
      <c r="AR58" s="128"/>
      <c r="AS58" s="128"/>
      <c r="AT58" s="128"/>
      <c r="AU58" s="128"/>
      <c r="AV58" s="128"/>
    </row>
    <row r="59" ht="16.5" customHeight="1">
      <c r="A59" s="128"/>
      <c r="B59" s="128"/>
      <c r="C59" s="128"/>
      <c r="D59" s="128"/>
      <c r="E59" s="128"/>
      <c r="F59" s="128"/>
      <c r="G59" s="128"/>
      <c r="H59" s="128"/>
      <c r="I59" s="128"/>
      <c r="J59" s="128"/>
      <c r="K59" s="128"/>
      <c r="L59" s="128"/>
      <c r="M59" s="128"/>
      <c r="N59" s="128"/>
      <c r="O59" s="128"/>
      <c r="P59" s="128"/>
      <c r="Q59" s="128"/>
      <c r="R59" s="128"/>
      <c r="S59" s="128"/>
      <c r="T59" s="128"/>
      <c r="U59" s="128"/>
      <c r="Z59" s="161"/>
      <c r="AH59" s="128"/>
      <c r="AI59" s="162"/>
      <c r="AJ59" s="162"/>
      <c r="AK59" s="162"/>
      <c r="AL59" s="162"/>
      <c r="AM59" s="128"/>
      <c r="AN59" s="128"/>
      <c r="AQ59" s="128"/>
      <c r="AR59" s="128"/>
      <c r="AS59" s="128"/>
      <c r="AT59" s="128"/>
      <c r="AU59" s="128"/>
      <c r="AV59" s="128"/>
    </row>
    <row r="60" ht="16.5" customHeight="1">
      <c r="A60" s="128"/>
      <c r="B60" s="128"/>
      <c r="C60" s="128"/>
      <c r="D60" s="128"/>
      <c r="E60" s="128"/>
      <c r="F60" s="128"/>
      <c r="G60" s="128"/>
      <c r="H60" s="128"/>
      <c r="I60" s="128"/>
      <c r="J60" s="128"/>
      <c r="K60" s="128"/>
      <c r="L60" s="128"/>
      <c r="M60" s="128"/>
      <c r="N60" s="128"/>
      <c r="O60" s="128"/>
      <c r="P60" s="128"/>
      <c r="Q60" s="128"/>
      <c r="R60" s="128"/>
      <c r="S60" s="128"/>
      <c r="T60" s="128"/>
      <c r="U60" s="128"/>
      <c r="Z60" s="161"/>
      <c r="AH60" s="128"/>
      <c r="AI60" s="162"/>
      <c r="AJ60" s="162"/>
      <c r="AK60" s="162"/>
      <c r="AL60" s="162"/>
      <c r="AM60" s="128"/>
      <c r="AN60" s="128"/>
      <c r="AQ60" s="128"/>
      <c r="AR60" s="128"/>
      <c r="AS60" s="128"/>
      <c r="AT60" s="128"/>
      <c r="AU60" s="128"/>
      <c r="AV60" s="128"/>
    </row>
    <row r="61" ht="16.5" customHeight="1">
      <c r="A61" s="128"/>
      <c r="B61" s="128"/>
      <c r="C61" s="128"/>
      <c r="D61" s="128"/>
      <c r="E61" s="128"/>
      <c r="F61" s="128"/>
      <c r="G61" s="128"/>
      <c r="H61" s="128"/>
      <c r="I61" s="128"/>
      <c r="J61" s="128"/>
      <c r="K61" s="128"/>
      <c r="L61" s="128"/>
      <c r="M61" s="128"/>
      <c r="N61" s="128"/>
      <c r="O61" s="128"/>
      <c r="P61" s="128"/>
      <c r="Q61" s="128"/>
      <c r="R61" s="128"/>
      <c r="S61" s="128"/>
      <c r="T61" s="128"/>
      <c r="U61" s="128"/>
      <c r="Z61" s="161"/>
      <c r="AH61" s="128"/>
      <c r="AI61" s="162"/>
      <c r="AJ61" s="162"/>
      <c r="AK61" s="162"/>
      <c r="AL61" s="162"/>
      <c r="AM61" s="128"/>
      <c r="AN61" s="128"/>
      <c r="AQ61" s="128"/>
      <c r="AR61" s="128"/>
      <c r="AS61" s="128"/>
      <c r="AT61" s="128"/>
      <c r="AU61" s="128"/>
      <c r="AV61" s="128"/>
    </row>
    <row r="62" ht="16.5" customHeight="1">
      <c r="A62" s="128"/>
      <c r="B62" s="128"/>
      <c r="C62" s="128"/>
      <c r="D62" s="128"/>
      <c r="E62" s="128"/>
      <c r="F62" s="128"/>
      <c r="G62" s="128"/>
      <c r="H62" s="128"/>
      <c r="I62" s="128"/>
      <c r="J62" s="128"/>
      <c r="K62" s="128"/>
      <c r="L62" s="128"/>
      <c r="M62" s="128"/>
      <c r="N62" s="128"/>
      <c r="O62" s="128"/>
      <c r="P62" s="128"/>
      <c r="Q62" s="128"/>
      <c r="R62" s="128"/>
      <c r="S62" s="128"/>
      <c r="T62" s="128"/>
      <c r="U62" s="128"/>
      <c r="Z62" s="161"/>
      <c r="AH62" s="128"/>
      <c r="AI62" s="162"/>
      <c r="AJ62" s="162"/>
      <c r="AK62" s="162"/>
      <c r="AL62" s="162"/>
      <c r="AM62" s="128"/>
      <c r="AN62" s="128"/>
      <c r="AQ62" s="128"/>
      <c r="AR62" s="128"/>
      <c r="AS62" s="128"/>
      <c r="AT62" s="128"/>
      <c r="AU62" s="128"/>
      <c r="AV62" s="128"/>
    </row>
    <row r="63" ht="16.5" customHeight="1">
      <c r="A63" s="128"/>
      <c r="B63" s="128"/>
      <c r="C63" s="128"/>
      <c r="D63" s="128"/>
      <c r="E63" s="128"/>
      <c r="F63" s="128"/>
      <c r="G63" s="128"/>
      <c r="H63" s="128"/>
      <c r="I63" s="128"/>
      <c r="J63" s="128"/>
      <c r="K63" s="128"/>
      <c r="L63" s="128"/>
      <c r="M63" s="128"/>
      <c r="N63" s="128"/>
      <c r="O63" s="128"/>
      <c r="P63" s="128"/>
      <c r="Q63" s="128"/>
      <c r="R63" s="128"/>
      <c r="S63" s="128"/>
      <c r="T63" s="128"/>
      <c r="U63" s="128"/>
      <c r="Z63" s="161"/>
      <c r="AH63" s="128"/>
      <c r="AI63" s="162"/>
      <c r="AJ63" s="162"/>
      <c r="AK63" s="162"/>
      <c r="AL63" s="162"/>
      <c r="AM63" s="128"/>
      <c r="AN63" s="128"/>
      <c r="AQ63" s="128"/>
      <c r="AR63" s="128"/>
      <c r="AS63" s="128"/>
      <c r="AT63" s="128"/>
      <c r="AU63" s="128"/>
      <c r="AV63" s="128"/>
    </row>
    <row r="64" ht="16.5" customHeight="1">
      <c r="A64" s="128"/>
      <c r="B64" s="128"/>
      <c r="C64" s="128"/>
      <c r="D64" s="128"/>
      <c r="E64" s="128"/>
      <c r="F64" s="128"/>
      <c r="G64" s="128"/>
      <c r="H64" s="128"/>
      <c r="I64" s="128"/>
      <c r="J64" s="128"/>
      <c r="K64" s="128"/>
      <c r="L64" s="128"/>
      <c r="M64" s="128"/>
      <c r="N64" s="128"/>
      <c r="O64" s="128"/>
      <c r="P64" s="128"/>
      <c r="Q64" s="128"/>
      <c r="R64" s="128"/>
      <c r="S64" s="128"/>
      <c r="T64" s="128"/>
      <c r="U64" s="128"/>
      <c r="Z64" s="161"/>
      <c r="AH64" s="128"/>
      <c r="AI64" s="162"/>
      <c r="AJ64" s="162"/>
      <c r="AK64" s="162"/>
      <c r="AL64" s="162"/>
      <c r="AM64" s="128"/>
      <c r="AN64" s="128"/>
      <c r="AQ64" s="128"/>
      <c r="AR64" s="128"/>
      <c r="AS64" s="128"/>
      <c r="AT64" s="128"/>
      <c r="AU64" s="128"/>
      <c r="AV64" s="128"/>
    </row>
    <row r="65" ht="16.5" customHeight="1">
      <c r="A65" s="128"/>
      <c r="B65" s="128"/>
      <c r="C65" s="128"/>
      <c r="D65" s="128"/>
      <c r="E65" s="128"/>
      <c r="F65" s="128"/>
      <c r="G65" s="128"/>
      <c r="H65" s="128"/>
      <c r="I65" s="128"/>
      <c r="J65" s="128"/>
      <c r="K65" s="128"/>
      <c r="L65" s="128"/>
      <c r="M65" s="128"/>
      <c r="N65" s="128"/>
      <c r="O65" s="128"/>
      <c r="P65" s="128"/>
      <c r="Q65" s="128"/>
      <c r="R65" s="128"/>
      <c r="S65" s="128"/>
      <c r="T65" s="128"/>
      <c r="U65" s="128"/>
      <c r="Z65" s="161"/>
      <c r="AH65" s="128"/>
      <c r="AI65" s="162"/>
      <c r="AJ65" s="162"/>
      <c r="AK65" s="162"/>
      <c r="AL65" s="162"/>
      <c r="AM65" s="128"/>
      <c r="AN65" s="128"/>
      <c r="AQ65" s="128"/>
      <c r="AR65" s="128"/>
      <c r="AS65" s="128"/>
      <c r="AT65" s="128"/>
      <c r="AU65" s="128"/>
      <c r="AV65" s="128"/>
    </row>
    <row r="66" ht="16.5" customHeight="1">
      <c r="A66" s="128"/>
      <c r="B66" s="128"/>
      <c r="C66" s="128"/>
      <c r="D66" s="128"/>
      <c r="E66" s="128"/>
      <c r="F66" s="128"/>
      <c r="G66" s="128"/>
      <c r="H66" s="128"/>
      <c r="I66" s="128"/>
      <c r="J66" s="128"/>
      <c r="K66" s="128"/>
      <c r="L66" s="128"/>
      <c r="M66" s="128"/>
      <c r="N66" s="128"/>
      <c r="O66" s="128"/>
      <c r="P66" s="128"/>
      <c r="Q66" s="128"/>
      <c r="R66" s="128"/>
      <c r="S66" s="128"/>
      <c r="T66" s="128"/>
      <c r="U66" s="128"/>
      <c r="Z66" s="161"/>
      <c r="AH66" s="128"/>
      <c r="AI66" s="162"/>
      <c r="AJ66" s="162"/>
      <c r="AK66" s="162"/>
      <c r="AL66" s="162"/>
      <c r="AM66" s="128"/>
      <c r="AN66" s="128"/>
      <c r="AQ66" s="128"/>
      <c r="AR66" s="128"/>
      <c r="AS66" s="128"/>
      <c r="AT66" s="128"/>
      <c r="AU66" s="128"/>
      <c r="AV66" s="128"/>
    </row>
    <row r="67" ht="16.5" customHeight="1">
      <c r="A67" s="128"/>
      <c r="B67" s="128"/>
      <c r="C67" s="128"/>
      <c r="D67" s="128"/>
      <c r="E67" s="128"/>
      <c r="F67" s="128"/>
      <c r="G67" s="128"/>
      <c r="H67" s="128"/>
      <c r="I67" s="128"/>
      <c r="J67" s="128"/>
      <c r="K67" s="128"/>
      <c r="L67" s="128"/>
      <c r="M67" s="128"/>
      <c r="N67" s="128"/>
      <c r="O67" s="128"/>
      <c r="P67" s="128"/>
      <c r="Q67" s="128"/>
      <c r="R67" s="128"/>
      <c r="S67" s="128"/>
      <c r="T67" s="128"/>
      <c r="U67" s="128"/>
      <c r="Z67" s="161"/>
      <c r="AH67" s="128"/>
      <c r="AI67" s="162"/>
      <c r="AJ67" s="162"/>
      <c r="AK67" s="162"/>
      <c r="AL67" s="162"/>
      <c r="AM67" s="128"/>
      <c r="AN67" s="128"/>
      <c r="AQ67" s="128"/>
      <c r="AR67" s="128"/>
      <c r="AS67" s="128"/>
      <c r="AT67" s="128"/>
      <c r="AU67" s="128"/>
      <c r="AV67" s="128"/>
    </row>
    <row r="68" ht="16.5" customHeight="1">
      <c r="A68" s="128"/>
      <c r="B68" s="128"/>
      <c r="C68" s="128"/>
      <c r="D68" s="128"/>
      <c r="E68" s="128"/>
      <c r="F68" s="128"/>
      <c r="G68" s="128"/>
      <c r="H68" s="128"/>
      <c r="I68" s="128"/>
      <c r="J68" s="128"/>
      <c r="K68" s="128"/>
      <c r="L68" s="128"/>
      <c r="M68" s="128"/>
      <c r="N68" s="128"/>
      <c r="O68" s="128"/>
      <c r="P68" s="128"/>
      <c r="Q68" s="128"/>
      <c r="R68" s="128"/>
      <c r="S68" s="128"/>
      <c r="T68" s="128"/>
      <c r="U68" s="128"/>
      <c r="Z68" s="161"/>
      <c r="AH68" s="128"/>
      <c r="AI68" s="162"/>
      <c r="AJ68" s="162"/>
      <c r="AK68" s="162"/>
      <c r="AL68" s="162"/>
      <c r="AM68" s="128"/>
      <c r="AN68" s="128"/>
      <c r="AQ68" s="128"/>
      <c r="AR68" s="128"/>
      <c r="AS68" s="128"/>
      <c r="AT68" s="128"/>
      <c r="AU68" s="128"/>
      <c r="AV68" s="128"/>
    </row>
    <row r="69" ht="16.5" customHeight="1">
      <c r="A69" s="128"/>
      <c r="B69" s="128"/>
      <c r="C69" s="128"/>
      <c r="D69" s="128"/>
      <c r="E69" s="128"/>
      <c r="F69" s="128"/>
      <c r="G69" s="128"/>
      <c r="H69" s="128"/>
      <c r="I69" s="128"/>
      <c r="J69" s="128"/>
      <c r="K69" s="128"/>
      <c r="L69" s="128"/>
      <c r="M69" s="128"/>
      <c r="N69" s="128"/>
      <c r="O69" s="128"/>
      <c r="P69" s="128"/>
      <c r="Q69" s="128"/>
      <c r="R69" s="128"/>
      <c r="S69" s="128"/>
      <c r="T69" s="128"/>
      <c r="U69" s="128"/>
      <c r="Z69" s="161"/>
      <c r="AH69" s="128"/>
      <c r="AI69" s="162"/>
      <c r="AJ69" s="162"/>
      <c r="AK69" s="162"/>
      <c r="AL69" s="162"/>
      <c r="AM69" s="128"/>
      <c r="AN69" s="128"/>
      <c r="AQ69" s="128"/>
      <c r="AR69" s="128"/>
      <c r="AS69" s="128"/>
      <c r="AT69" s="128"/>
      <c r="AU69" s="128"/>
      <c r="AV69" s="128"/>
    </row>
    <row r="70" ht="16.5" customHeight="1">
      <c r="A70" s="128"/>
      <c r="B70" s="128"/>
      <c r="C70" s="128"/>
      <c r="D70" s="128"/>
      <c r="E70" s="128"/>
      <c r="F70" s="128"/>
      <c r="G70" s="128"/>
      <c r="H70" s="128"/>
      <c r="I70" s="128"/>
      <c r="J70" s="128"/>
      <c r="K70" s="128"/>
      <c r="L70" s="128"/>
      <c r="M70" s="128"/>
      <c r="N70" s="128"/>
      <c r="O70" s="128"/>
      <c r="P70" s="128"/>
      <c r="Q70" s="128"/>
      <c r="R70" s="128"/>
      <c r="S70" s="128"/>
      <c r="T70" s="128"/>
      <c r="U70" s="128"/>
      <c r="Z70" s="161"/>
      <c r="AH70" s="128"/>
      <c r="AI70" s="162"/>
      <c r="AJ70" s="162"/>
      <c r="AK70" s="162"/>
      <c r="AL70" s="162"/>
      <c r="AM70" s="128"/>
      <c r="AN70" s="128"/>
      <c r="AQ70" s="128"/>
      <c r="AR70" s="128"/>
      <c r="AS70" s="128"/>
      <c r="AT70" s="128"/>
      <c r="AU70" s="128"/>
      <c r="AV70" s="128"/>
    </row>
    <row r="71" ht="16.5" customHeight="1">
      <c r="A71" s="128"/>
      <c r="B71" s="128"/>
      <c r="C71" s="128"/>
      <c r="D71" s="128"/>
      <c r="E71" s="128"/>
      <c r="F71" s="128"/>
      <c r="G71" s="128"/>
      <c r="H71" s="128"/>
      <c r="I71" s="128"/>
      <c r="J71" s="128"/>
      <c r="K71" s="128"/>
      <c r="L71" s="128"/>
      <c r="M71" s="128"/>
      <c r="N71" s="128"/>
      <c r="O71" s="128"/>
      <c r="P71" s="128"/>
      <c r="Q71" s="128"/>
      <c r="R71" s="128"/>
      <c r="S71" s="128"/>
      <c r="T71" s="128"/>
      <c r="U71" s="128"/>
      <c r="Z71" s="161"/>
      <c r="AH71" s="128"/>
      <c r="AI71" s="162"/>
      <c r="AJ71" s="162"/>
      <c r="AK71" s="162"/>
      <c r="AL71" s="162"/>
      <c r="AM71" s="128"/>
      <c r="AN71" s="128"/>
      <c r="AQ71" s="128"/>
      <c r="AR71" s="128"/>
      <c r="AS71" s="128"/>
      <c r="AT71" s="128"/>
      <c r="AU71" s="128"/>
      <c r="AV71" s="128"/>
    </row>
    <row r="72" ht="16.5" customHeight="1">
      <c r="A72" s="128"/>
      <c r="B72" s="128"/>
      <c r="C72" s="128"/>
      <c r="D72" s="128"/>
      <c r="E72" s="128"/>
      <c r="F72" s="128"/>
      <c r="G72" s="128"/>
      <c r="H72" s="128"/>
      <c r="I72" s="128"/>
      <c r="J72" s="128"/>
      <c r="K72" s="128"/>
      <c r="L72" s="128"/>
      <c r="M72" s="128"/>
      <c r="N72" s="128"/>
      <c r="O72" s="128"/>
      <c r="P72" s="128"/>
      <c r="Q72" s="128"/>
      <c r="R72" s="128"/>
      <c r="S72" s="128"/>
      <c r="T72" s="128"/>
      <c r="U72" s="128"/>
      <c r="Z72" s="161"/>
      <c r="AH72" s="128"/>
      <c r="AI72" s="162"/>
      <c r="AJ72" s="162"/>
      <c r="AK72" s="162"/>
      <c r="AL72" s="162"/>
      <c r="AM72" s="128"/>
      <c r="AN72" s="128"/>
      <c r="AQ72" s="128"/>
      <c r="AR72" s="128"/>
      <c r="AS72" s="128"/>
      <c r="AT72" s="128"/>
      <c r="AU72" s="128"/>
      <c r="AV72" s="128"/>
    </row>
    <row r="73" ht="16.5" customHeight="1">
      <c r="A73" s="128"/>
      <c r="B73" s="128"/>
      <c r="C73" s="128"/>
      <c r="D73" s="128"/>
      <c r="E73" s="128"/>
      <c r="F73" s="128"/>
      <c r="G73" s="128"/>
      <c r="H73" s="128"/>
      <c r="I73" s="128"/>
      <c r="J73" s="128"/>
      <c r="K73" s="128"/>
      <c r="L73" s="128"/>
      <c r="M73" s="128"/>
      <c r="N73" s="128"/>
      <c r="O73" s="128"/>
      <c r="P73" s="128"/>
      <c r="Q73" s="128"/>
      <c r="R73" s="128"/>
      <c r="S73" s="128"/>
      <c r="T73" s="128"/>
      <c r="U73" s="128"/>
      <c r="Z73" s="161"/>
      <c r="AH73" s="128"/>
      <c r="AI73" s="162"/>
      <c r="AJ73" s="162"/>
      <c r="AK73" s="162"/>
      <c r="AL73" s="162"/>
      <c r="AM73" s="128"/>
      <c r="AN73" s="128"/>
      <c r="AQ73" s="128"/>
      <c r="AR73" s="128"/>
      <c r="AS73" s="128"/>
      <c r="AT73" s="128"/>
      <c r="AU73" s="128"/>
      <c r="AV73" s="128"/>
    </row>
    <row r="74" ht="16.5" customHeight="1">
      <c r="A74" s="128"/>
      <c r="B74" s="128"/>
      <c r="C74" s="128"/>
      <c r="D74" s="128"/>
      <c r="E74" s="128"/>
      <c r="F74" s="128"/>
      <c r="G74" s="128"/>
      <c r="H74" s="128"/>
      <c r="I74" s="128"/>
      <c r="J74" s="128"/>
      <c r="K74" s="128"/>
      <c r="L74" s="128"/>
      <c r="M74" s="128"/>
      <c r="N74" s="128"/>
      <c r="O74" s="128"/>
      <c r="P74" s="128"/>
      <c r="Q74" s="128"/>
      <c r="R74" s="128"/>
      <c r="S74" s="128"/>
      <c r="T74" s="128"/>
      <c r="U74" s="128"/>
      <c r="Z74" s="161"/>
      <c r="AH74" s="128"/>
      <c r="AI74" s="162"/>
      <c r="AJ74" s="162"/>
      <c r="AK74" s="162"/>
      <c r="AL74" s="162"/>
      <c r="AM74" s="128"/>
      <c r="AN74" s="128"/>
      <c r="AQ74" s="128"/>
      <c r="AR74" s="128"/>
      <c r="AS74" s="128"/>
      <c r="AT74" s="128"/>
      <c r="AU74" s="128"/>
      <c r="AV74" s="128"/>
    </row>
    <row r="75" ht="16.5" customHeight="1">
      <c r="A75" s="128"/>
      <c r="B75" s="128"/>
      <c r="C75" s="128"/>
      <c r="D75" s="128"/>
      <c r="E75" s="128"/>
      <c r="F75" s="128"/>
      <c r="G75" s="128"/>
      <c r="H75" s="128"/>
      <c r="I75" s="128"/>
      <c r="J75" s="128"/>
      <c r="K75" s="128"/>
      <c r="L75" s="128"/>
      <c r="M75" s="128"/>
      <c r="N75" s="128"/>
      <c r="O75" s="128"/>
      <c r="P75" s="128"/>
      <c r="Q75" s="128"/>
      <c r="R75" s="128"/>
      <c r="S75" s="128"/>
      <c r="T75" s="128"/>
      <c r="U75" s="128"/>
      <c r="Z75" s="161"/>
      <c r="AH75" s="128"/>
      <c r="AI75" s="162"/>
      <c r="AJ75" s="162"/>
      <c r="AK75" s="162"/>
      <c r="AL75" s="162"/>
      <c r="AM75" s="128"/>
      <c r="AN75" s="128"/>
      <c r="AQ75" s="128"/>
      <c r="AR75" s="128"/>
      <c r="AS75" s="128"/>
      <c r="AT75" s="128"/>
      <c r="AU75" s="128"/>
      <c r="AV75" s="128"/>
    </row>
    <row r="76" ht="16.5" customHeight="1">
      <c r="A76" s="128"/>
      <c r="B76" s="128"/>
      <c r="C76" s="128"/>
      <c r="D76" s="128"/>
      <c r="E76" s="128"/>
      <c r="F76" s="128"/>
      <c r="G76" s="128"/>
      <c r="H76" s="128"/>
      <c r="I76" s="128"/>
      <c r="J76" s="128"/>
      <c r="K76" s="128"/>
      <c r="L76" s="128"/>
      <c r="M76" s="128"/>
      <c r="N76" s="128"/>
      <c r="O76" s="128"/>
      <c r="P76" s="128"/>
      <c r="Q76" s="128"/>
      <c r="R76" s="128"/>
      <c r="S76" s="128"/>
      <c r="T76" s="128"/>
      <c r="U76" s="128"/>
      <c r="Z76" s="161"/>
      <c r="AH76" s="128"/>
      <c r="AI76" s="162"/>
      <c r="AJ76" s="162"/>
      <c r="AK76" s="162"/>
      <c r="AL76" s="162"/>
      <c r="AM76" s="128"/>
      <c r="AN76" s="128"/>
      <c r="AQ76" s="128"/>
      <c r="AR76" s="128"/>
      <c r="AS76" s="128"/>
      <c r="AT76" s="128"/>
      <c r="AU76" s="128"/>
      <c r="AV76" s="128"/>
    </row>
    <row r="77" ht="16.5" customHeight="1">
      <c r="A77" s="128"/>
      <c r="B77" s="128"/>
      <c r="C77" s="128"/>
      <c r="D77" s="128"/>
      <c r="E77" s="128"/>
      <c r="F77" s="128"/>
      <c r="G77" s="128"/>
      <c r="H77" s="128"/>
      <c r="I77" s="128"/>
      <c r="J77" s="128"/>
      <c r="K77" s="128"/>
      <c r="L77" s="128"/>
      <c r="M77" s="128"/>
      <c r="N77" s="128"/>
      <c r="O77" s="128"/>
      <c r="P77" s="128"/>
      <c r="Q77" s="128"/>
      <c r="R77" s="128"/>
      <c r="S77" s="128"/>
      <c r="T77" s="128"/>
      <c r="U77" s="128"/>
      <c r="Z77" s="161"/>
      <c r="AH77" s="128"/>
      <c r="AI77" s="162"/>
      <c r="AJ77" s="162"/>
      <c r="AK77" s="162"/>
      <c r="AL77" s="162"/>
      <c r="AM77" s="128"/>
      <c r="AN77" s="128"/>
      <c r="AQ77" s="128"/>
      <c r="AR77" s="128"/>
      <c r="AS77" s="128"/>
      <c r="AT77" s="128"/>
      <c r="AU77" s="128"/>
      <c r="AV77" s="128"/>
    </row>
    <row r="78" ht="16.5" customHeight="1">
      <c r="A78" s="128"/>
      <c r="B78" s="128"/>
      <c r="C78" s="128"/>
      <c r="D78" s="128"/>
      <c r="E78" s="128"/>
      <c r="F78" s="128"/>
      <c r="G78" s="128"/>
      <c r="H78" s="128"/>
      <c r="I78" s="128"/>
      <c r="J78" s="128"/>
      <c r="K78" s="128"/>
      <c r="L78" s="128"/>
      <c r="M78" s="128"/>
      <c r="N78" s="128"/>
      <c r="O78" s="128"/>
      <c r="P78" s="128"/>
      <c r="Q78" s="128"/>
      <c r="R78" s="128"/>
      <c r="S78" s="128"/>
      <c r="T78" s="128"/>
      <c r="U78" s="128"/>
      <c r="Z78" s="161"/>
      <c r="AH78" s="128"/>
      <c r="AI78" s="162"/>
      <c r="AJ78" s="162"/>
      <c r="AK78" s="162"/>
      <c r="AL78" s="162"/>
      <c r="AM78" s="128"/>
      <c r="AN78" s="128"/>
      <c r="AQ78" s="128"/>
      <c r="AR78" s="128"/>
      <c r="AS78" s="128"/>
      <c r="AT78" s="128"/>
      <c r="AU78" s="128"/>
      <c r="AV78" s="128"/>
    </row>
    <row r="79" ht="16.5" customHeight="1">
      <c r="A79" s="128"/>
      <c r="B79" s="128"/>
      <c r="C79" s="128"/>
      <c r="D79" s="128"/>
      <c r="E79" s="128"/>
      <c r="F79" s="128"/>
      <c r="G79" s="128"/>
      <c r="H79" s="128"/>
      <c r="I79" s="128"/>
      <c r="J79" s="128"/>
      <c r="K79" s="128"/>
      <c r="L79" s="128"/>
      <c r="M79" s="128"/>
      <c r="N79" s="128"/>
      <c r="O79" s="128"/>
      <c r="P79" s="128"/>
      <c r="Q79" s="128"/>
      <c r="R79" s="128"/>
      <c r="S79" s="128"/>
      <c r="T79" s="128"/>
      <c r="U79" s="128"/>
      <c r="Z79" s="161"/>
      <c r="AH79" s="128"/>
      <c r="AI79" s="162"/>
      <c r="AJ79" s="162"/>
      <c r="AK79" s="162"/>
      <c r="AL79" s="162"/>
      <c r="AM79" s="128"/>
      <c r="AN79" s="128"/>
      <c r="AQ79" s="128"/>
      <c r="AR79" s="128"/>
      <c r="AS79" s="128"/>
      <c r="AT79" s="128"/>
      <c r="AU79" s="128"/>
      <c r="AV79" s="128"/>
    </row>
    <row r="80" ht="16.5" customHeight="1">
      <c r="A80" s="128"/>
      <c r="B80" s="128"/>
      <c r="C80" s="128"/>
      <c r="D80" s="128"/>
      <c r="E80" s="128"/>
      <c r="F80" s="128"/>
      <c r="G80" s="128"/>
      <c r="H80" s="128"/>
      <c r="I80" s="128"/>
      <c r="J80" s="128"/>
      <c r="K80" s="128"/>
      <c r="L80" s="128"/>
      <c r="M80" s="128"/>
      <c r="N80" s="128"/>
      <c r="O80" s="128"/>
      <c r="P80" s="128"/>
      <c r="Q80" s="128"/>
      <c r="R80" s="128"/>
      <c r="S80" s="128"/>
      <c r="T80" s="128"/>
      <c r="U80" s="128"/>
      <c r="Z80" s="161"/>
      <c r="AH80" s="128"/>
      <c r="AI80" s="162"/>
      <c r="AJ80" s="162"/>
      <c r="AK80" s="162"/>
      <c r="AL80" s="162"/>
      <c r="AM80" s="128"/>
      <c r="AN80" s="128"/>
      <c r="AR80" s="128"/>
      <c r="AS80" s="128"/>
      <c r="AT80" s="128"/>
      <c r="AU80" s="128"/>
      <c r="AV80" s="128"/>
    </row>
    <row r="81" ht="16.5" customHeight="1">
      <c r="A81" s="128"/>
      <c r="B81" s="128"/>
      <c r="C81" s="128"/>
      <c r="D81" s="128"/>
      <c r="E81" s="128"/>
      <c r="F81" s="128"/>
      <c r="G81" s="128"/>
      <c r="H81" s="128"/>
      <c r="I81" s="128"/>
      <c r="J81" s="128"/>
      <c r="K81" s="128"/>
      <c r="L81" s="128"/>
      <c r="M81" s="128"/>
      <c r="N81" s="128"/>
      <c r="O81" s="128"/>
      <c r="P81" s="128"/>
      <c r="Q81" s="128"/>
      <c r="R81" s="128"/>
      <c r="S81" s="128"/>
      <c r="T81" s="128"/>
      <c r="U81" s="128"/>
      <c r="Z81" s="161"/>
      <c r="AH81" s="128"/>
      <c r="AI81" s="162"/>
      <c r="AJ81" s="162"/>
      <c r="AK81" s="162"/>
      <c r="AL81" s="162"/>
      <c r="AM81" s="128"/>
      <c r="AN81" s="128"/>
      <c r="AR81" s="128"/>
      <c r="AS81" s="128"/>
      <c r="AT81" s="128"/>
      <c r="AU81" s="128"/>
      <c r="AV81" s="128"/>
    </row>
    <row r="82" ht="16.5" customHeight="1">
      <c r="A82" s="128"/>
      <c r="B82" s="128"/>
      <c r="C82" s="128"/>
      <c r="D82" s="128"/>
      <c r="E82" s="128"/>
      <c r="F82" s="128"/>
      <c r="G82" s="128"/>
      <c r="H82" s="128"/>
      <c r="I82" s="128"/>
      <c r="J82" s="128"/>
      <c r="K82" s="128"/>
      <c r="L82" s="128"/>
      <c r="M82" s="128"/>
      <c r="N82" s="128"/>
      <c r="O82" s="128"/>
      <c r="P82" s="128"/>
      <c r="Q82" s="128"/>
      <c r="R82" s="128"/>
      <c r="S82" s="128"/>
      <c r="T82" s="128"/>
      <c r="U82" s="128"/>
      <c r="Z82" s="161"/>
      <c r="AH82" s="128"/>
      <c r="AI82" s="162"/>
      <c r="AJ82" s="162"/>
      <c r="AK82" s="162"/>
      <c r="AL82" s="162"/>
      <c r="AM82" s="128"/>
      <c r="AN82" s="128"/>
      <c r="AQ82" s="128"/>
      <c r="AR82" s="128"/>
      <c r="AS82" s="128"/>
      <c r="AT82" s="128"/>
      <c r="AU82" s="128"/>
      <c r="AV82" s="128"/>
    </row>
    <row r="83" ht="16.5" customHeight="1">
      <c r="A83" s="128"/>
      <c r="B83" s="128"/>
      <c r="C83" s="128"/>
      <c r="D83" s="128"/>
      <c r="E83" s="128"/>
      <c r="F83" s="128"/>
      <c r="G83" s="128"/>
      <c r="H83" s="128"/>
      <c r="I83" s="128"/>
      <c r="J83" s="128"/>
      <c r="K83" s="128"/>
      <c r="L83" s="128"/>
      <c r="M83" s="128"/>
      <c r="N83" s="128"/>
      <c r="O83" s="128"/>
      <c r="P83" s="128"/>
      <c r="Q83" s="128"/>
      <c r="R83" s="128"/>
      <c r="S83" s="128"/>
      <c r="T83" s="128"/>
      <c r="U83" s="128"/>
      <c r="Z83" s="161"/>
      <c r="AH83" s="128"/>
      <c r="AI83" s="162"/>
      <c r="AJ83" s="162"/>
      <c r="AK83" s="162"/>
      <c r="AL83" s="162"/>
      <c r="AM83" s="128"/>
      <c r="AN83" s="128"/>
      <c r="AQ83" s="128"/>
      <c r="AR83" s="128"/>
      <c r="AS83" s="128"/>
      <c r="AT83" s="128"/>
      <c r="AU83" s="128"/>
      <c r="AV83" s="128"/>
    </row>
    <row r="84" ht="16.5" customHeight="1">
      <c r="A84" s="128"/>
      <c r="B84" s="128"/>
      <c r="C84" s="128"/>
      <c r="D84" s="128"/>
      <c r="E84" s="128"/>
      <c r="F84" s="128"/>
      <c r="G84" s="128"/>
      <c r="H84" s="128"/>
      <c r="I84" s="128"/>
      <c r="J84" s="128"/>
      <c r="K84" s="128"/>
      <c r="L84" s="128"/>
      <c r="M84" s="128"/>
      <c r="N84" s="128"/>
      <c r="O84" s="128"/>
      <c r="P84" s="128"/>
      <c r="Q84" s="128"/>
      <c r="R84" s="128"/>
      <c r="S84" s="128"/>
      <c r="T84" s="128"/>
      <c r="U84" s="128"/>
      <c r="Z84" s="161"/>
      <c r="AH84" s="128"/>
      <c r="AI84" s="162"/>
      <c r="AJ84" s="162"/>
      <c r="AK84" s="162"/>
      <c r="AL84" s="162"/>
      <c r="AM84" s="128"/>
      <c r="AN84" s="128"/>
      <c r="AQ84" s="128"/>
      <c r="AR84" s="128"/>
      <c r="AS84" s="128"/>
      <c r="AT84" s="128"/>
      <c r="AU84" s="128"/>
      <c r="AV84" s="128"/>
    </row>
    <row r="85" ht="16.5" customHeight="1">
      <c r="A85" s="128"/>
      <c r="B85" s="128"/>
      <c r="C85" s="128"/>
      <c r="D85" s="128"/>
      <c r="E85" s="128"/>
      <c r="F85" s="128"/>
      <c r="G85" s="128"/>
      <c r="H85" s="128"/>
      <c r="I85" s="128"/>
      <c r="J85" s="128"/>
      <c r="K85" s="128"/>
      <c r="L85" s="128"/>
      <c r="M85" s="128"/>
      <c r="N85" s="128"/>
      <c r="O85" s="128"/>
      <c r="P85" s="128"/>
      <c r="Q85" s="128"/>
      <c r="R85" s="128"/>
      <c r="S85" s="128"/>
      <c r="T85" s="128"/>
      <c r="U85" s="128"/>
      <c r="Z85" s="161"/>
      <c r="AH85" s="128"/>
      <c r="AI85" s="162"/>
      <c r="AJ85" s="162"/>
      <c r="AK85" s="162"/>
      <c r="AL85" s="162"/>
      <c r="AM85" s="128"/>
      <c r="AN85" s="128"/>
      <c r="AR85" s="128"/>
      <c r="AS85" s="128"/>
      <c r="AT85" s="128"/>
      <c r="AU85" s="128"/>
      <c r="AV85" s="128"/>
    </row>
    <row r="86" ht="16.5" customHeight="1">
      <c r="A86" s="128"/>
      <c r="B86" s="128"/>
      <c r="C86" s="128"/>
      <c r="D86" s="128"/>
      <c r="E86" s="128"/>
      <c r="F86" s="128"/>
      <c r="G86" s="128"/>
      <c r="H86" s="128"/>
      <c r="I86" s="128"/>
      <c r="J86" s="128"/>
      <c r="K86" s="128"/>
      <c r="L86" s="128"/>
      <c r="M86" s="128"/>
      <c r="N86" s="128"/>
      <c r="O86" s="128"/>
      <c r="P86" s="128"/>
      <c r="Q86" s="128"/>
      <c r="R86" s="128"/>
      <c r="S86" s="128"/>
      <c r="T86" s="128"/>
      <c r="U86" s="128"/>
      <c r="Z86" s="161"/>
      <c r="AH86" s="128"/>
      <c r="AI86" s="162"/>
      <c r="AJ86" s="162"/>
      <c r="AK86" s="162"/>
      <c r="AL86" s="162"/>
      <c r="AM86" s="128"/>
      <c r="AN86" s="128"/>
      <c r="AQ86" s="128"/>
      <c r="AR86" s="128"/>
      <c r="AS86" s="128"/>
      <c r="AT86" s="128"/>
      <c r="AU86" s="128"/>
      <c r="AV86" s="128"/>
    </row>
    <row r="87" ht="16.5" customHeight="1">
      <c r="A87" s="128"/>
      <c r="B87" s="128"/>
      <c r="C87" s="128"/>
      <c r="D87" s="128"/>
      <c r="E87" s="128"/>
      <c r="F87" s="128"/>
      <c r="G87" s="128"/>
      <c r="H87" s="128"/>
      <c r="I87" s="128"/>
      <c r="J87" s="128"/>
      <c r="K87" s="128"/>
      <c r="L87" s="128"/>
      <c r="M87" s="128"/>
      <c r="N87" s="128"/>
      <c r="O87" s="128"/>
      <c r="P87" s="128"/>
      <c r="Q87" s="128"/>
      <c r="R87" s="128"/>
      <c r="S87" s="128"/>
      <c r="T87" s="128"/>
      <c r="U87" s="128"/>
      <c r="Z87" s="161"/>
      <c r="AH87" s="128"/>
      <c r="AI87" s="162"/>
      <c r="AJ87" s="162"/>
      <c r="AK87" s="162"/>
      <c r="AL87" s="162"/>
      <c r="AM87" s="128"/>
      <c r="AN87" s="128"/>
      <c r="AQ87" s="128"/>
      <c r="AR87" s="128"/>
      <c r="AS87" s="128"/>
      <c r="AT87" s="128"/>
      <c r="AU87" s="128"/>
      <c r="AV87" s="128"/>
    </row>
    <row r="88" ht="16.5" customHeight="1">
      <c r="A88" s="128"/>
      <c r="B88" s="128"/>
      <c r="C88" s="128"/>
      <c r="D88" s="128"/>
      <c r="E88" s="128"/>
      <c r="F88" s="128"/>
      <c r="G88" s="128"/>
      <c r="H88" s="128"/>
      <c r="I88" s="128"/>
      <c r="J88" s="128"/>
      <c r="K88" s="128"/>
      <c r="L88" s="128"/>
      <c r="M88" s="128"/>
      <c r="N88" s="128"/>
      <c r="O88" s="128"/>
      <c r="P88" s="128"/>
      <c r="Q88" s="128"/>
      <c r="R88" s="128"/>
      <c r="S88" s="128"/>
      <c r="T88" s="128"/>
      <c r="U88" s="128"/>
      <c r="Z88" s="161"/>
      <c r="AH88" s="128"/>
      <c r="AI88" s="162"/>
      <c r="AJ88" s="162"/>
      <c r="AK88" s="162"/>
      <c r="AL88" s="162"/>
      <c r="AM88" s="128"/>
      <c r="AN88" s="128"/>
      <c r="AQ88" s="128"/>
      <c r="AR88" s="128"/>
      <c r="AS88" s="128"/>
      <c r="AT88" s="128"/>
      <c r="AU88" s="128"/>
      <c r="AV88" s="128"/>
    </row>
    <row r="89" ht="16.5" customHeight="1">
      <c r="A89" s="128"/>
      <c r="B89" s="128"/>
      <c r="C89" s="128"/>
      <c r="D89" s="128"/>
      <c r="E89" s="128"/>
      <c r="F89" s="128"/>
      <c r="G89" s="128"/>
      <c r="H89" s="128"/>
      <c r="I89" s="128"/>
      <c r="J89" s="128"/>
      <c r="K89" s="128"/>
      <c r="L89" s="128"/>
      <c r="M89" s="128"/>
      <c r="N89" s="128"/>
      <c r="O89" s="128"/>
      <c r="P89" s="128"/>
      <c r="Q89" s="128"/>
      <c r="R89" s="128"/>
      <c r="S89" s="128"/>
      <c r="T89" s="128"/>
      <c r="U89" s="128"/>
      <c r="Z89" s="161"/>
      <c r="AH89" s="128"/>
      <c r="AI89" s="162"/>
      <c r="AJ89" s="162"/>
      <c r="AK89" s="162"/>
      <c r="AL89" s="162"/>
      <c r="AM89" s="128"/>
      <c r="AN89" s="128"/>
      <c r="AQ89" s="128"/>
      <c r="AR89" s="128"/>
      <c r="AS89" s="128"/>
      <c r="AT89" s="128"/>
      <c r="AU89" s="128"/>
      <c r="AV89" s="128"/>
    </row>
    <row r="90" ht="16.5" customHeight="1">
      <c r="A90" s="128"/>
      <c r="B90" s="128"/>
      <c r="C90" s="128"/>
      <c r="D90" s="128"/>
      <c r="E90" s="128"/>
      <c r="F90" s="128"/>
      <c r="G90" s="128"/>
      <c r="H90" s="128"/>
      <c r="I90" s="128"/>
      <c r="J90" s="128"/>
      <c r="K90" s="128"/>
      <c r="L90" s="128"/>
      <c r="M90" s="128"/>
      <c r="N90" s="128"/>
      <c r="O90" s="128"/>
      <c r="P90" s="128"/>
      <c r="Q90" s="128"/>
      <c r="R90" s="128"/>
      <c r="S90" s="128"/>
      <c r="T90" s="128"/>
      <c r="U90" s="128"/>
      <c r="Z90" s="161"/>
      <c r="AH90" s="128"/>
      <c r="AI90" s="162"/>
      <c r="AJ90" s="162"/>
      <c r="AK90" s="162"/>
      <c r="AL90" s="162"/>
      <c r="AM90" s="128"/>
      <c r="AN90" s="128"/>
      <c r="AQ90" s="128"/>
      <c r="AR90" s="128"/>
      <c r="AS90" s="128"/>
      <c r="AT90" s="128"/>
      <c r="AU90" s="128"/>
      <c r="AV90" s="128"/>
    </row>
    <row r="91" ht="16.5" customHeight="1">
      <c r="A91" s="128"/>
      <c r="B91" s="128"/>
      <c r="C91" s="128"/>
      <c r="D91" s="128"/>
      <c r="E91" s="128"/>
      <c r="F91" s="128"/>
      <c r="G91" s="128"/>
      <c r="H91" s="128"/>
      <c r="I91" s="128"/>
      <c r="J91" s="128"/>
      <c r="K91" s="128"/>
      <c r="L91" s="128"/>
      <c r="M91" s="128"/>
      <c r="N91" s="128"/>
      <c r="O91" s="128"/>
      <c r="P91" s="128"/>
      <c r="Q91" s="128"/>
      <c r="R91" s="128"/>
      <c r="S91" s="128"/>
      <c r="T91" s="128"/>
      <c r="U91" s="128"/>
      <c r="Z91" s="161"/>
      <c r="AH91" s="128"/>
      <c r="AI91" s="162"/>
      <c r="AJ91" s="162"/>
      <c r="AK91" s="162"/>
      <c r="AL91" s="162"/>
      <c r="AM91" s="128"/>
      <c r="AN91" s="128"/>
      <c r="AQ91" s="128"/>
      <c r="AR91" s="128"/>
      <c r="AS91" s="128"/>
      <c r="AT91" s="128"/>
      <c r="AU91" s="128"/>
      <c r="AV91" s="128"/>
    </row>
    <row r="92" ht="16.5" customHeight="1">
      <c r="A92" s="128"/>
      <c r="B92" s="128"/>
      <c r="C92" s="128"/>
      <c r="D92" s="128"/>
      <c r="E92" s="128"/>
      <c r="F92" s="128"/>
      <c r="G92" s="128"/>
      <c r="H92" s="128"/>
      <c r="I92" s="128"/>
      <c r="J92" s="128"/>
      <c r="K92" s="128"/>
      <c r="L92" s="128"/>
      <c r="M92" s="128"/>
      <c r="N92" s="128"/>
      <c r="O92" s="128"/>
      <c r="P92" s="128"/>
      <c r="Q92" s="128"/>
      <c r="R92" s="128"/>
      <c r="S92" s="128"/>
      <c r="T92" s="128"/>
      <c r="U92" s="128"/>
      <c r="Z92" s="161"/>
      <c r="AH92" s="128"/>
      <c r="AI92" s="162"/>
      <c r="AJ92" s="162"/>
      <c r="AK92" s="162"/>
      <c r="AL92" s="162"/>
      <c r="AM92" s="128"/>
      <c r="AN92" s="128"/>
      <c r="AQ92" s="128"/>
      <c r="AR92" s="128"/>
      <c r="AS92" s="128"/>
      <c r="AT92" s="128"/>
      <c r="AU92" s="128"/>
      <c r="AV92" s="128"/>
    </row>
    <row r="93" ht="16.5" customHeight="1">
      <c r="A93" s="128"/>
      <c r="B93" s="128"/>
      <c r="C93" s="128"/>
      <c r="D93" s="128"/>
      <c r="E93" s="128"/>
      <c r="F93" s="128"/>
      <c r="G93" s="128"/>
      <c r="H93" s="128"/>
      <c r="I93" s="128"/>
      <c r="J93" s="128"/>
      <c r="K93" s="128"/>
      <c r="L93" s="128"/>
      <c r="M93" s="128"/>
      <c r="N93" s="128"/>
      <c r="O93" s="128"/>
      <c r="P93" s="128"/>
      <c r="Q93" s="128"/>
      <c r="R93" s="128"/>
      <c r="S93" s="128"/>
      <c r="T93" s="128"/>
      <c r="U93" s="128"/>
      <c r="Z93" s="161"/>
      <c r="AH93" s="128"/>
      <c r="AI93" s="162"/>
      <c r="AJ93" s="162"/>
      <c r="AK93" s="162"/>
      <c r="AL93" s="162"/>
      <c r="AM93" s="128"/>
      <c r="AN93" s="128"/>
      <c r="AQ93" s="128"/>
      <c r="AR93" s="128"/>
      <c r="AS93" s="128"/>
      <c r="AT93" s="128"/>
      <c r="AU93" s="128"/>
      <c r="AV93" s="128"/>
    </row>
    <row r="94" ht="16.5" customHeight="1">
      <c r="A94" s="128"/>
      <c r="B94" s="128"/>
      <c r="C94" s="128"/>
      <c r="D94" s="128"/>
      <c r="E94" s="128"/>
      <c r="F94" s="128"/>
      <c r="G94" s="128"/>
      <c r="H94" s="128"/>
      <c r="I94" s="128"/>
      <c r="J94" s="128"/>
      <c r="K94" s="128"/>
      <c r="L94" s="128"/>
      <c r="M94" s="128"/>
      <c r="N94" s="128"/>
      <c r="O94" s="128"/>
      <c r="P94" s="128"/>
      <c r="Q94" s="128"/>
      <c r="R94" s="128"/>
      <c r="S94" s="128"/>
      <c r="T94" s="128"/>
      <c r="U94" s="128"/>
      <c r="Z94" s="161"/>
      <c r="AH94" s="128"/>
      <c r="AI94" s="162"/>
      <c r="AJ94" s="162"/>
      <c r="AK94" s="162"/>
      <c r="AL94" s="162"/>
      <c r="AM94" s="128"/>
      <c r="AN94" s="128"/>
      <c r="AQ94" s="128"/>
      <c r="AR94" s="128"/>
      <c r="AS94" s="128"/>
      <c r="AT94" s="128"/>
      <c r="AU94" s="128"/>
      <c r="AV94" s="128"/>
    </row>
    <row r="95" ht="16.5" customHeight="1">
      <c r="A95" s="128"/>
      <c r="B95" s="128"/>
      <c r="C95" s="128"/>
      <c r="D95" s="128"/>
      <c r="E95" s="128"/>
      <c r="F95" s="128"/>
      <c r="G95" s="128"/>
      <c r="H95" s="128"/>
      <c r="I95" s="128"/>
      <c r="J95" s="128"/>
      <c r="K95" s="128"/>
      <c r="L95" s="128"/>
      <c r="M95" s="128"/>
      <c r="N95" s="128"/>
      <c r="O95" s="128"/>
      <c r="P95" s="128"/>
      <c r="Q95" s="128"/>
      <c r="R95" s="128"/>
      <c r="S95" s="128"/>
      <c r="T95" s="128"/>
      <c r="U95" s="128"/>
      <c r="Z95" s="161"/>
      <c r="AH95" s="128"/>
      <c r="AI95" s="162"/>
      <c r="AJ95" s="162"/>
      <c r="AK95" s="162"/>
      <c r="AL95" s="162"/>
      <c r="AM95" s="128"/>
      <c r="AN95" s="128"/>
      <c r="AQ95" s="128"/>
      <c r="AR95" s="128"/>
      <c r="AS95" s="128"/>
      <c r="AT95" s="128"/>
      <c r="AU95" s="128"/>
      <c r="AV95" s="128"/>
    </row>
    <row r="96" ht="16.5" customHeight="1">
      <c r="A96" s="128"/>
      <c r="B96" s="128"/>
      <c r="C96" s="128"/>
      <c r="D96" s="128"/>
      <c r="E96" s="128"/>
      <c r="F96" s="128"/>
      <c r="G96" s="128"/>
      <c r="H96" s="128"/>
      <c r="I96" s="128"/>
      <c r="J96" s="128"/>
      <c r="K96" s="128"/>
      <c r="L96" s="128"/>
      <c r="M96" s="128"/>
      <c r="N96" s="128"/>
      <c r="O96" s="128"/>
      <c r="P96" s="128"/>
      <c r="Q96" s="128"/>
      <c r="R96" s="128"/>
      <c r="S96" s="128"/>
      <c r="T96" s="128"/>
      <c r="U96" s="128"/>
      <c r="Z96" s="161"/>
      <c r="AH96" s="128"/>
      <c r="AI96" s="162"/>
      <c r="AJ96" s="162"/>
      <c r="AK96" s="162"/>
      <c r="AL96" s="162"/>
      <c r="AM96" s="128"/>
      <c r="AN96" s="128"/>
      <c r="AQ96" s="128"/>
      <c r="AR96" s="128"/>
      <c r="AS96" s="128"/>
      <c r="AT96" s="128"/>
      <c r="AU96" s="128"/>
      <c r="AV96" s="128"/>
    </row>
    <row r="97" ht="16.5" customHeight="1">
      <c r="A97" s="128"/>
      <c r="B97" s="128"/>
      <c r="C97" s="128"/>
      <c r="D97" s="128"/>
      <c r="E97" s="128"/>
      <c r="F97" s="128"/>
      <c r="G97" s="128"/>
      <c r="H97" s="128"/>
      <c r="I97" s="128"/>
      <c r="J97" s="128"/>
      <c r="K97" s="128"/>
      <c r="L97" s="128"/>
      <c r="M97" s="128"/>
      <c r="N97" s="128"/>
      <c r="O97" s="128"/>
      <c r="P97" s="128"/>
      <c r="Q97" s="128"/>
      <c r="R97" s="128"/>
      <c r="S97" s="128"/>
      <c r="T97" s="128"/>
      <c r="U97" s="128"/>
      <c r="Z97" s="161"/>
      <c r="AH97" s="128"/>
      <c r="AI97" s="162"/>
      <c r="AJ97" s="162"/>
      <c r="AK97" s="162"/>
      <c r="AL97" s="162"/>
      <c r="AM97" s="128"/>
      <c r="AN97" s="128"/>
      <c r="AQ97" s="128"/>
      <c r="AR97" s="128"/>
      <c r="AS97" s="128"/>
      <c r="AT97" s="128"/>
      <c r="AU97" s="128"/>
      <c r="AV97" s="128"/>
    </row>
    <row r="98" ht="16.5" customHeight="1">
      <c r="A98" s="128"/>
      <c r="B98" s="128"/>
      <c r="C98" s="128"/>
      <c r="D98" s="128"/>
      <c r="E98" s="128"/>
      <c r="F98" s="128"/>
      <c r="G98" s="128"/>
      <c r="H98" s="128"/>
      <c r="I98" s="128"/>
      <c r="J98" s="128"/>
      <c r="K98" s="128"/>
      <c r="L98" s="128"/>
      <c r="M98" s="128"/>
      <c r="N98" s="128"/>
      <c r="O98" s="128"/>
      <c r="P98" s="128"/>
      <c r="Q98" s="128"/>
      <c r="R98" s="128"/>
      <c r="S98" s="128"/>
      <c r="T98" s="128"/>
      <c r="U98" s="128"/>
      <c r="Z98" s="161"/>
      <c r="AH98" s="128"/>
      <c r="AI98" s="162"/>
      <c r="AJ98" s="162"/>
      <c r="AK98" s="162"/>
      <c r="AL98" s="162"/>
      <c r="AM98" s="128"/>
      <c r="AN98" s="128"/>
      <c r="AQ98" s="128"/>
      <c r="AR98" s="128"/>
      <c r="AS98" s="128"/>
      <c r="AT98" s="128"/>
      <c r="AU98" s="128"/>
      <c r="AV98" s="128"/>
    </row>
    <row r="99" ht="16.5" customHeight="1">
      <c r="A99" s="128"/>
      <c r="B99" s="128"/>
      <c r="C99" s="128"/>
      <c r="D99" s="128"/>
      <c r="E99" s="128"/>
      <c r="F99" s="128"/>
      <c r="G99" s="128"/>
      <c r="H99" s="128"/>
      <c r="I99" s="128"/>
      <c r="J99" s="128"/>
      <c r="K99" s="128"/>
      <c r="L99" s="128"/>
      <c r="M99" s="128"/>
      <c r="N99" s="128"/>
      <c r="O99" s="128"/>
      <c r="P99" s="128"/>
      <c r="Q99" s="128"/>
      <c r="R99" s="128"/>
      <c r="S99" s="128"/>
      <c r="T99" s="128"/>
      <c r="U99" s="128"/>
      <c r="Z99" s="161"/>
      <c r="AH99" s="128"/>
      <c r="AI99" s="162"/>
      <c r="AJ99" s="162"/>
      <c r="AK99" s="162"/>
      <c r="AL99" s="162"/>
      <c r="AM99" s="128"/>
      <c r="AN99" s="128"/>
      <c r="AQ99" s="128"/>
      <c r="AR99" s="128"/>
      <c r="AS99" s="128"/>
      <c r="AT99" s="128"/>
      <c r="AU99" s="128"/>
      <c r="AV99" s="128"/>
    </row>
    <row r="100" ht="16.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Z100" s="161"/>
      <c r="AH100" s="128"/>
      <c r="AI100" s="162"/>
      <c r="AJ100" s="162"/>
      <c r="AK100" s="162"/>
      <c r="AL100" s="162"/>
      <c r="AM100" s="128"/>
      <c r="AN100" s="128"/>
      <c r="AQ100" s="128"/>
      <c r="AR100" s="128"/>
      <c r="AS100" s="128"/>
      <c r="AT100" s="128"/>
      <c r="AU100" s="128"/>
      <c r="AV100" s="128"/>
    </row>
    <row r="101" ht="16.5" customHeight="1">
      <c r="A101" s="128"/>
      <c r="B101" s="128"/>
      <c r="F101" s="128"/>
      <c r="G101" s="128"/>
      <c r="H101" s="128"/>
      <c r="I101" s="128"/>
      <c r="L101" s="128"/>
      <c r="M101" s="128"/>
      <c r="N101" s="128"/>
      <c r="O101" s="128"/>
      <c r="P101" s="128"/>
      <c r="Q101" s="128"/>
      <c r="R101" s="128"/>
      <c r="S101" s="128"/>
      <c r="T101" s="128"/>
      <c r="U101" s="128"/>
      <c r="Z101" s="161"/>
      <c r="AH101" s="128"/>
      <c r="AI101" s="162"/>
      <c r="AJ101" s="162"/>
      <c r="AK101" s="162"/>
      <c r="AL101" s="162"/>
      <c r="AM101" s="128"/>
      <c r="AN101" s="128"/>
      <c r="AQ101" s="128"/>
      <c r="AR101" s="128"/>
      <c r="AS101" s="128"/>
      <c r="AT101" s="128"/>
      <c r="AU101" s="128"/>
      <c r="AV101" s="128"/>
    </row>
    <row r="102" ht="16.5" customHeight="1">
      <c r="A102" s="128"/>
      <c r="B102" s="128"/>
      <c r="F102" s="128"/>
      <c r="G102" s="128"/>
      <c r="H102" s="128"/>
      <c r="I102" s="128"/>
      <c r="L102" s="128"/>
      <c r="M102" s="128"/>
      <c r="N102" s="128"/>
      <c r="O102" s="128"/>
      <c r="P102" s="128"/>
      <c r="Q102" s="128"/>
      <c r="R102" s="128"/>
      <c r="S102" s="128"/>
      <c r="T102" s="128"/>
      <c r="U102" s="128"/>
      <c r="Z102" s="161"/>
      <c r="AH102" s="128"/>
      <c r="AI102" s="162"/>
      <c r="AJ102" s="162"/>
      <c r="AK102" s="162"/>
      <c r="AL102" s="162"/>
      <c r="AM102" s="128"/>
      <c r="AN102" s="128"/>
      <c r="AQ102" s="128"/>
      <c r="AR102" s="128"/>
      <c r="AS102" s="128"/>
      <c r="AT102" s="128"/>
      <c r="AU102" s="128"/>
      <c r="AV102" s="128"/>
    </row>
    <row r="103" ht="16.5" customHeight="1">
      <c r="A103" s="128"/>
      <c r="B103" s="128"/>
      <c r="C103" s="128"/>
      <c r="D103" s="128"/>
      <c r="E103" s="128"/>
      <c r="F103" s="128"/>
      <c r="G103" s="128"/>
      <c r="H103" s="128"/>
      <c r="I103" s="128"/>
      <c r="J103" s="128"/>
      <c r="K103" s="128"/>
      <c r="L103" s="128"/>
      <c r="M103" s="128"/>
      <c r="N103" s="128"/>
      <c r="O103" s="128"/>
      <c r="P103" s="128"/>
      <c r="Q103" s="128"/>
      <c r="R103" s="128"/>
      <c r="S103" s="128"/>
      <c r="T103" s="128"/>
      <c r="U103" s="128"/>
      <c r="Z103" s="161"/>
      <c r="AH103" s="128"/>
      <c r="AI103" s="162"/>
      <c r="AJ103" s="162"/>
      <c r="AK103" s="162"/>
      <c r="AL103" s="162"/>
      <c r="AM103" s="128"/>
      <c r="AN103" s="128"/>
      <c r="AQ103" s="128"/>
      <c r="AR103" s="128"/>
      <c r="AS103" s="128"/>
      <c r="AT103" s="128"/>
      <c r="AU103" s="128"/>
      <c r="AV103" s="128"/>
    </row>
    <row r="104" ht="16.5" customHeight="1">
      <c r="A104" s="128"/>
      <c r="B104" s="128"/>
      <c r="C104" s="128"/>
      <c r="D104" s="128"/>
      <c r="E104" s="128"/>
      <c r="F104" s="128"/>
      <c r="G104" s="128"/>
      <c r="H104" s="128"/>
      <c r="I104" s="128"/>
      <c r="J104" s="128"/>
      <c r="K104" s="128"/>
      <c r="L104" s="128"/>
      <c r="M104" s="128"/>
      <c r="N104" s="128"/>
      <c r="O104" s="128"/>
      <c r="P104" s="128"/>
      <c r="Q104" s="128"/>
      <c r="R104" s="128"/>
      <c r="S104" s="128"/>
      <c r="T104" s="128"/>
      <c r="U104" s="128"/>
      <c r="Z104" s="161"/>
      <c r="AH104" s="128"/>
      <c r="AI104" s="162"/>
      <c r="AJ104" s="162"/>
      <c r="AK104" s="162"/>
      <c r="AL104" s="162"/>
      <c r="AM104" s="128"/>
      <c r="AN104" s="128"/>
      <c r="AQ104" s="128"/>
      <c r="AR104" s="128"/>
      <c r="AS104" s="128"/>
      <c r="AT104" s="128"/>
      <c r="AU104" s="128"/>
      <c r="AV104" s="128"/>
    </row>
    <row r="105" ht="16.5" customHeight="1">
      <c r="A105" s="128"/>
      <c r="B105" s="128"/>
      <c r="C105" s="128"/>
      <c r="D105" s="128"/>
      <c r="E105" s="128"/>
      <c r="F105" s="128"/>
      <c r="G105" s="128"/>
      <c r="H105" s="128"/>
      <c r="I105" s="128"/>
      <c r="J105" s="128"/>
      <c r="K105" s="128"/>
      <c r="L105" s="128"/>
      <c r="M105" s="128"/>
      <c r="N105" s="128"/>
      <c r="O105" s="128"/>
      <c r="P105" s="128"/>
      <c r="Q105" s="128"/>
      <c r="R105" s="128"/>
      <c r="S105" s="128"/>
      <c r="T105" s="128"/>
      <c r="U105" s="128"/>
      <c r="Z105" s="161"/>
      <c r="AH105" s="128"/>
      <c r="AI105" s="162"/>
      <c r="AJ105" s="163"/>
      <c r="AK105" s="162"/>
      <c r="AL105" s="162"/>
      <c r="AM105" s="128"/>
      <c r="AN105" s="128"/>
      <c r="AQ105" s="128"/>
      <c r="AR105" s="128"/>
      <c r="AS105" s="128"/>
      <c r="AT105" s="128"/>
      <c r="AU105" s="128"/>
      <c r="AV105" s="128"/>
    </row>
    <row r="106" ht="16.5" customHeight="1">
      <c r="A106" s="128"/>
      <c r="B106" s="128"/>
      <c r="F106" s="128"/>
      <c r="G106" s="128"/>
      <c r="H106" s="128"/>
      <c r="I106" s="128"/>
      <c r="L106" s="128"/>
      <c r="M106" s="128"/>
      <c r="N106" s="128"/>
      <c r="O106" s="128"/>
      <c r="P106" s="128"/>
      <c r="Q106" s="128"/>
      <c r="R106" s="128"/>
      <c r="S106" s="128"/>
      <c r="T106" s="128"/>
      <c r="U106" s="128"/>
      <c r="Z106" s="161"/>
      <c r="AH106" s="128"/>
      <c r="AI106" s="162"/>
      <c r="AJ106" s="162"/>
      <c r="AK106" s="162"/>
      <c r="AL106" s="162"/>
      <c r="AM106" s="128"/>
      <c r="AN106" s="128"/>
      <c r="AQ106" s="128"/>
      <c r="AR106" s="128"/>
      <c r="AS106" s="128"/>
      <c r="AT106" s="128"/>
      <c r="AU106" s="128"/>
      <c r="AV106" s="128"/>
    </row>
    <row r="107" ht="16.5" customHeight="1">
      <c r="A107" s="128"/>
      <c r="B107" s="128"/>
      <c r="C107" s="128"/>
      <c r="D107" s="128"/>
      <c r="E107" s="128"/>
      <c r="F107" s="128"/>
      <c r="G107" s="128"/>
      <c r="H107" s="128"/>
      <c r="I107" s="128"/>
      <c r="J107" s="128"/>
      <c r="K107" s="128"/>
      <c r="L107" s="128"/>
      <c r="M107" s="128"/>
      <c r="N107" s="128"/>
      <c r="O107" s="128"/>
      <c r="P107" s="128"/>
      <c r="Q107" s="128"/>
      <c r="R107" s="128"/>
      <c r="S107" s="128"/>
      <c r="T107" s="128"/>
      <c r="U107" s="128"/>
      <c r="Z107" s="161"/>
      <c r="AH107" s="128"/>
      <c r="AI107" s="162"/>
      <c r="AJ107" s="162"/>
      <c r="AK107" s="162"/>
      <c r="AL107" s="162"/>
      <c r="AM107" s="128"/>
      <c r="AN107" s="128"/>
      <c r="AQ107" s="128"/>
      <c r="AR107" s="128"/>
      <c r="AS107" s="128"/>
      <c r="AT107" s="128"/>
      <c r="AU107" s="128"/>
      <c r="AV107" s="128"/>
    </row>
    <row r="108" ht="16.5" customHeight="1">
      <c r="A108" s="128"/>
      <c r="B108" s="128"/>
      <c r="C108" s="128"/>
      <c r="D108" s="128"/>
      <c r="E108" s="128"/>
      <c r="F108" s="128"/>
      <c r="G108" s="128"/>
      <c r="H108" s="128"/>
      <c r="I108" s="128"/>
      <c r="J108" s="128"/>
      <c r="K108" s="128"/>
      <c r="L108" s="128"/>
      <c r="M108" s="128"/>
      <c r="N108" s="128"/>
      <c r="O108" s="128"/>
      <c r="P108" s="128"/>
      <c r="Q108" s="128"/>
      <c r="R108" s="128"/>
      <c r="S108" s="128"/>
      <c r="T108" s="128"/>
      <c r="U108" s="128"/>
      <c r="Z108" s="161"/>
      <c r="AH108" s="128"/>
      <c r="AI108" s="162"/>
      <c r="AJ108" s="162"/>
      <c r="AK108" s="162"/>
      <c r="AL108" s="162"/>
      <c r="AM108" s="128"/>
      <c r="AN108" s="128"/>
      <c r="AQ108" s="128"/>
      <c r="AR108" s="128"/>
      <c r="AS108" s="128"/>
      <c r="AT108" s="128"/>
      <c r="AU108" s="128"/>
      <c r="AV108" s="128"/>
    </row>
    <row r="109" ht="16.5" customHeight="1">
      <c r="A109" s="128"/>
      <c r="B109" s="128"/>
      <c r="C109" s="128"/>
      <c r="D109" s="128"/>
      <c r="E109" s="128"/>
      <c r="F109" s="128"/>
      <c r="G109" s="128"/>
      <c r="H109" s="128"/>
      <c r="I109" s="128"/>
      <c r="J109" s="128"/>
      <c r="K109" s="128"/>
      <c r="L109" s="128"/>
      <c r="M109" s="128"/>
      <c r="N109" s="128"/>
      <c r="O109" s="128"/>
      <c r="P109" s="128"/>
      <c r="Q109" s="128"/>
      <c r="R109" s="128"/>
      <c r="S109" s="128"/>
      <c r="T109" s="128"/>
      <c r="U109" s="128"/>
      <c r="Z109" s="161"/>
      <c r="AH109" s="128"/>
      <c r="AI109" s="162"/>
      <c r="AJ109" s="162"/>
      <c r="AK109" s="162"/>
      <c r="AL109" s="162"/>
      <c r="AM109" s="128"/>
      <c r="AN109" s="128"/>
      <c r="AQ109" s="128"/>
      <c r="AR109" s="128"/>
      <c r="AS109" s="128"/>
      <c r="AT109" s="128"/>
      <c r="AU109" s="128"/>
      <c r="AV109" s="128"/>
    </row>
    <row r="110" ht="16.5" customHeight="1">
      <c r="A110" s="128"/>
      <c r="B110" s="128"/>
      <c r="C110" s="128"/>
      <c r="D110" s="128"/>
      <c r="E110" s="128"/>
      <c r="F110" s="128"/>
      <c r="G110" s="128"/>
      <c r="H110" s="128"/>
      <c r="I110" s="128"/>
      <c r="J110" s="128"/>
      <c r="K110" s="128"/>
      <c r="L110" s="128"/>
      <c r="M110" s="128"/>
      <c r="N110" s="128"/>
      <c r="O110" s="128"/>
      <c r="P110" s="128"/>
      <c r="Q110" s="128"/>
      <c r="R110" s="128"/>
      <c r="S110" s="128"/>
      <c r="T110" s="128"/>
      <c r="U110" s="128"/>
      <c r="Z110" s="161"/>
      <c r="AH110" s="128"/>
      <c r="AI110" s="162"/>
      <c r="AJ110" s="162"/>
      <c r="AK110" s="162"/>
      <c r="AL110" s="162"/>
      <c r="AM110" s="128"/>
      <c r="AN110" s="128"/>
      <c r="AQ110" s="128"/>
      <c r="AR110" s="128"/>
      <c r="AS110" s="128"/>
      <c r="AT110" s="128"/>
      <c r="AU110" s="128"/>
      <c r="AV110" s="128"/>
    </row>
    <row r="111" ht="16.5" customHeight="1">
      <c r="A111" s="128"/>
      <c r="B111" s="128"/>
      <c r="C111" s="128"/>
      <c r="D111" s="128"/>
      <c r="E111" s="128"/>
      <c r="F111" s="128"/>
      <c r="G111" s="128"/>
      <c r="H111" s="128"/>
      <c r="I111" s="128"/>
      <c r="J111" s="128"/>
      <c r="K111" s="128"/>
      <c r="L111" s="128"/>
      <c r="M111" s="128"/>
      <c r="N111" s="128"/>
      <c r="O111" s="128"/>
      <c r="P111" s="128"/>
      <c r="Q111" s="128"/>
      <c r="R111" s="128"/>
      <c r="S111" s="128"/>
      <c r="T111" s="128"/>
      <c r="U111" s="128"/>
      <c r="Z111" s="161"/>
      <c r="AH111" s="128"/>
      <c r="AI111" s="162"/>
      <c r="AJ111" s="162"/>
      <c r="AK111" s="162"/>
      <c r="AL111" s="162"/>
      <c r="AM111" s="128"/>
      <c r="AN111" s="128"/>
      <c r="AQ111" s="128"/>
      <c r="AR111" s="128"/>
      <c r="AS111" s="128"/>
      <c r="AT111" s="128"/>
      <c r="AU111" s="128"/>
      <c r="AV111" s="128"/>
    </row>
    <row r="112" ht="16.5" customHeight="1">
      <c r="A112" s="128"/>
      <c r="B112" s="128"/>
      <c r="C112" s="128"/>
      <c r="D112" s="128"/>
      <c r="E112" s="128"/>
      <c r="F112" s="128"/>
      <c r="G112" s="128"/>
      <c r="H112" s="128"/>
      <c r="I112" s="128"/>
      <c r="J112" s="128"/>
      <c r="K112" s="128"/>
      <c r="L112" s="128"/>
      <c r="M112" s="128"/>
      <c r="N112" s="128"/>
      <c r="O112" s="128"/>
      <c r="P112" s="128"/>
      <c r="Q112" s="128"/>
      <c r="R112" s="128"/>
      <c r="S112" s="128"/>
      <c r="T112" s="128"/>
      <c r="U112" s="128"/>
      <c r="Z112" s="161"/>
      <c r="AH112" s="128"/>
      <c r="AI112" s="162"/>
      <c r="AJ112" s="162"/>
      <c r="AK112" s="162"/>
      <c r="AL112" s="162"/>
      <c r="AM112" s="128"/>
      <c r="AN112" s="128"/>
      <c r="AQ112" s="128"/>
      <c r="AR112" s="128"/>
      <c r="AS112" s="128"/>
      <c r="AT112" s="128"/>
      <c r="AU112" s="128"/>
      <c r="AV112" s="128"/>
    </row>
    <row r="113" ht="16.5" customHeight="1">
      <c r="A113" s="128"/>
      <c r="B113" s="128"/>
      <c r="C113" s="128"/>
      <c r="D113" s="128"/>
      <c r="E113" s="128"/>
      <c r="F113" s="128"/>
      <c r="G113" s="128"/>
      <c r="H113" s="128"/>
      <c r="I113" s="128"/>
      <c r="J113" s="128"/>
      <c r="K113" s="128"/>
      <c r="L113" s="128"/>
      <c r="M113" s="128"/>
      <c r="N113" s="128"/>
      <c r="O113" s="128"/>
      <c r="P113" s="128"/>
      <c r="Q113" s="128"/>
      <c r="R113" s="128"/>
      <c r="S113" s="128"/>
      <c r="T113" s="128"/>
      <c r="U113" s="128"/>
      <c r="Z113" s="161"/>
      <c r="AH113" s="128"/>
      <c r="AI113" s="162"/>
      <c r="AJ113" s="162"/>
      <c r="AK113" s="162"/>
      <c r="AL113" s="162"/>
      <c r="AM113" s="128"/>
      <c r="AN113" s="128"/>
      <c r="AQ113" s="128"/>
      <c r="AR113" s="128"/>
      <c r="AS113" s="128"/>
      <c r="AT113" s="128"/>
      <c r="AU113" s="128"/>
      <c r="AV113" s="128"/>
    </row>
    <row r="114" ht="16.5" customHeight="1">
      <c r="A114" s="128"/>
      <c r="B114" s="128"/>
      <c r="C114" s="128"/>
      <c r="D114" s="128"/>
      <c r="E114" s="128"/>
      <c r="F114" s="128"/>
      <c r="G114" s="128"/>
      <c r="H114" s="128"/>
      <c r="I114" s="128"/>
      <c r="J114" s="128"/>
      <c r="K114" s="128"/>
      <c r="L114" s="128"/>
      <c r="M114" s="128"/>
      <c r="N114" s="128"/>
      <c r="O114" s="128"/>
      <c r="P114" s="128"/>
      <c r="Q114" s="128"/>
      <c r="R114" s="128"/>
      <c r="S114" s="128"/>
      <c r="T114" s="128"/>
      <c r="U114" s="128"/>
      <c r="Z114" s="161"/>
      <c r="AH114" s="128"/>
      <c r="AI114" s="162"/>
      <c r="AJ114" s="162"/>
      <c r="AK114" s="162"/>
      <c r="AL114" s="162"/>
      <c r="AM114" s="128"/>
      <c r="AN114" s="128"/>
      <c r="AQ114" s="128"/>
      <c r="AR114" s="128"/>
      <c r="AS114" s="128"/>
      <c r="AT114" s="128"/>
      <c r="AU114" s="128"/>
      <c r="AV114" s="128"/>
    </row>
    <row r="115" ht="16.5" customHeight="1">
      <c r="A115" s="128"/>
      <c r="B115" s="128"/>
      <c r="C115" s="128"/>
      <c r="D115" s="128"/>
      <c r="E115" s="128"/>
      <c r="F115" s="128"/>
      <c r="G115" s="128"/>
      <c r="H115" s="128"/>
      <c r="I115" s="128"/>
      <c r="J115" s="128"/>
      <c r="K115" s="128"/>
      <c r="L115" s="128"/>
      <c r="M115" s="128"/>
      <c r="N115" s="128"/>
      <c r="O115" s="128"/>
      <c r="P115" s="128"/>
      <c r="Q115" s="128"/>
      <c r="R115" s="128"/>
      <c r="S115" s="128"/>
      <c r="T115" s="128"/>
      <c r="U115" s="128"/>
      <c r="Z115" s="161"/>
      <c r="AH115" s="128"/>
      <c r="AI115" s="162"/>
      <c r="AJ115" s="163"/>
      <c r="AK115" s="162"/>
      <c r="AL115" s="162"/>
      <c r="AM115" s="128"/>
      <c r="AN115" s="128"/>
      <c r="AQ115" s="128"/>
      <c r="AR115" s="128"/>
      <c r="AS115" s="128"/>
      <c r="AT115" s="128"/>
      <c r="AU115" s="128"/>
      <c r="AV115" s="128"/>
    </row>
    <row r="116" ht="16.5" customHeight="1">
      <c r="A116" s="128"/>
      <c r="B116" s="128"/>
      <c r="C116" s="128"/>
      <c r="D116" s="128"/>
      <c r="E116" s="128"/>
      <c r="F116" s="128"/>
      <c r="G116" s="128"/>
      <c r="H116" s="128"/>
      <c r="I116" s="128"/>
      <c r="J116" s="128"/>
      <c r="K116" s="128"/>
      <c r="L116" s="128"/>
      <c r="M116" s="128"/>
      <c r="N116" s="128"/>
      <c r="O116" s="128"/>
      <c r="P116" s="128"/>
      <c r="Q116" s="128"/>
      <c r="R116" s="128"/>
      <c r="S116" s="128"/>
      <c r="T116" s="128"/>
      <c r="U116" s="128"/>
      <c r="Z116" s="161"/>
      <c r="AH116" s="128"/>
      <c r="AI116" s="162"/>
      <c r="AJ116" s="163"/>
      <c r="AK116" s="162"/>
      <c r="AL116" s="162"/>
      <c r="AM116" s="128"/>
      <c r="AN116" s="128"/>
      <c r="AQ116" s="128"/>
      <c r="AR116" s="128"/>
      <c r="AS116" s="128"/>
      <c r="AT116" s="128"/>
      <c r="AU116" s="128"/>
      <c r="AV116" s="128"/>
    </row>
    <row r="117" ht="16.5" customHeight="1">
      <c r="A117" s="128"/>
      <c r="B117" s="128"/>
      <c r="C117" s="128"/>
      <c r="D117" s="128"/>
      <c r="E117" s="128"/>
      <c r="F117" s="128"/>
      <c r="G117" s="128"/>
      <c r="H117" s="128"/>
      <c r="I117" s="128"/>
      <c r="J117" s="128"/>
      <c r="K117" s="128"/>
      <c r="L117" s="128"/>
      <c r="M117" s="128"/>
      <c r="N117" s="128"/>
      <c r="O117" s="128"/>
      <c r="P117" s="128"/>
      <c r="Q117" s="128"/>
      <c r="R117" s="128"/>
      <c r="S117" s="128"/>
      <c r="T117" s="128"/>
      <c r="U117" s="128"/>
      <c r="Z117" s="161"/>
      <c r="AH117" s="128"/>
      <c r="AI117" s="162"/>
      <c r="AJ117" s="162"/>
      <c r="AK117" s="162"/>
      <c r="AL117" s="162"/>
      <c r="AM117" s="128"/>
      <c r="AN117" s="128"/>
      <c r="AQ117" s="128"/>
      <c r="AR117" s="128"/>
      <c r="AS117" s="128"/>
      <c r="AT117" s="128"/>
      <c r="AU117" s="128"/>
      <c r="AV117" s="128"/>
    </row>
    <row r="118" ht="16.5" customHeight="1">
      <c r="A118" s="128"/>
      <c r="B118" s="128"/>
      <c r="C118" s="128"/>
      <c r="D118" s="128"/>
      <c r="E118" s="128"/>
      <c r="F118" s="128"/>
      <c r="G118" s="128"/>
      <c r="H118" s="128"/>
      <c r="I118" s="128"/>
      <c r="J118" s="128"/>
      <c r="K118" s="128"/>
      <c r="L118" s="128"/>
      <c r="M118" s="128"/>
      <c r="N118" s="128"/>
      <c r="O118" s="128"/>
      <c r="P118" s="128"/>
      <c r="Q118" s="128"/>
      <c r="R118" s="128"/>
      <c r="S118" s="128"/>
      <c r="T118" s="128"/>
      <c r="U118" s="128"/>
      <c r="Z118" s="161"/>
      <c r="AH118" s="128"/>
      <c r="AI118" s="162"/>
      <c r="AJ118" s="163"/>
      <c r="AK118" s="162"/>
      <c r="AL118" s="162"/>
      <c r="AM118" s="128"/>
      <c r="AN118" s="128"/>
      <c r="AQ118" s="128"/>
      <c r="AR118" s="128"/>
      <c r="AS118" s="128"/>
      <c r="AT118" s="128"/>
      <c r="AU118" s="128"/>
      <c r="AV118" s="128"/>
    </row>
    <row r="119" ht="16.5" customHeight="1">
      <c r="A119" s="128"/>
      <c r="B119" s="128"/>
      <c r="C119" s="128"/>
      <c r="D119" s="128"/>
      <c r="E119" s="128"/>
      <c r="F119" s="128"/>
      <c r="G119" s="128"/>
      <c r="H119" s="128"/>
      <c r="I119" s="128"/>
      <c r="J119" s="128"/>
      <c r="K119" s="128"/>
      <c r="L119" s="128"/>
      <c r="M119" s="128"/>
      <c r="N119" s="128"/>
      <c r="O119" s="128"/>
      <c r="P119" s="128"/>
      <c r="Q119" s="128"/>
      <c r="R119" s="128"/>
      <c r="S119" s="128"/>
      <c r="T119" s="128"/>
      <c r="U119" s="128"/>
      <c r="Z119" s="161"/>
      <c r="AH119" s="128"/>
      <c r="AI119" s="162"/>
      <c r="AJ119" s="163"/>
      <c r="AK119" s="162"/>
      <c r="AL119" s="162"/>
      <c r="AM119" s="128"/>
      <c r="AN119" s="128"/>
      <c r="AQ119" s="128"/>
      <c r="AR119" s="128"/>
      <c r="AS119" s="128"/>
      <c r="AT119" s="128"/>
      <c r="AU119" s="128"/>
      <c r="AV119" s="128"/>
    </row>
    <row r="120" ht="16.5" customHeight="1">
      <c r="A120" s="128"/>
      <c r="B120" s="128"/>
      <c r="C120" s="128"/>
      <c r="D120" s="128"/>
      <c r="E120" s="128"/>
      <c r="F120" s="128"/>
      <c r="G120" s="128"/>
      <c r="H120" s="128"/>
      <c r="I120" s="128"/>
      <c r="J120" s="128"/>
      <c r="K120" s="128"/>
      <c r="L120" s="128"/>
      <c r="M120" s="128"/>
      <c r="N120" s="128"/>
      <c r="O120" s="128"/>
      <c r="P120" s="128"/>
      <c r="Q120" s="128"/>
      <c r="R120" s="128"/>
      <c r="S120" s="128"/>
      <c r="T120" s="128"/>
      <c r="U120" s="128"/>
      <c r="Z120" s="161"/>
      <c r="AH120" s="128"/>
      <c r="AI120" s="162"/>
      <c r="AJ120" s="163"/>
      <c r="AK120" s="162"/>
      <c r="AL120" s="162"/>
      <c r="AQ120" s="128"/>
      <c r="AR120" s="128"/>
      <c r="AS120" s="128"/>
      <c r="AT120" s="128"/>
      <c r="AU120" s="128"/>
      <c r="AV120" s="128"/>
    </row>
    <row r="121" ht="16.5" customHeight="1">
      <c r="A121" s="128"/>
      <c r="B121" s="128"/>
      <c r="C121" s="128"/>
      <c r="D121" s="128"/>
      <c r="E121" s="128"/>
      <c r="F121" s="128"/>
      <c r="G121" s="128"/>
      <c r="H121" s="128"/>
      <c r="I121" s="128"/>
      <c r="J121" s="128"/>
      <c r="K121" s="128"/>
      <c r="L121" s="128"/>
      <c r="M121" s="128"/>
      <c r="N121" s="128"/>
      <c r="O121" s="128"/>
      <c r="P121" s="128"/>
      <c r="Q121" s="128"/>
      <c r="R121" s="128"/>
      <c r="S121" s="128"/>
      <c r="T121" s="128"/>
      <c r="U121" s="128"/>
      <c r="Z121" s="161"/>
      <c r="AH121" s="128"/>
      <c r="AI121" s="162"/>
      <c r="AJ121" s="163"/>
      <c r="AK121" s="162"/>
      <c r="AL121" s="162"/>
      <c r="AQ121" s="128"/>
      <c r="AR121" s="128"/>
      <c r="AS121" s="128"/>
      <c r="AT121" s="128"/>
      <c r="AU121" s="128"/>
      <c r="AV121" s="128"/>
    </row>
    <row r="122" ht="16.5" customHeight="1">
      <c r="A122" s="128"/>
      <c r="B122" s="128"/>
      <c r="C122" s="128"/>
      <c r="D122" s="128"/>
      <c r="E122" s="128"/>
      <c r="F122" s="128"/>
      <c r="G122" s="128"/>
      <c r="H122" s="128"/>
      <c r="I122" s="128"/>
      <c r="J122" s="128"/>
      <c r="K122" s="128"/>
      <c r="L122" s="128"/>
      <c r="M122" s="128"/>
      <c r="N122" s="128"/>
      <c r="O122" s="128"/>
      <c r="P122" s="128"/>
      <c r="Q122" s="128"/>
      <c r="R122" s="128"/>
      <c r="S122" s="128"/>
      <c r="T122" s="128"/>
      <c r="U122" s="128"/>
      <c r="Z122" s="161"/>
      <c r="AH122" s="128"/>
      <c r="AI122" s="162"/>
      <c r="AJ122" s="163"/>
      <c r="AK122" s="162"/>
      <c r="AL122" s="162"/>
      <c r="AM122" s="128"/>
      <c r="AN122" s="128"/>
      <c r="AQ122" s="128"/>
      <c r="AR122" s="128"/>
      <c r="AS122" s="128"/>
      <c r="AT122" s="128"/>
      <c r="AU122" s="128"/>
      <c r="AV122" s="128"/>
    </row>
    <row r="123" ht="16.5" customHeight="1">
      <c r="A123" s="128"/>
      <c r="B123" s="128"/>
      <c r="C123" s="128"/>
      <c r="D123" s="128"/>
      <c r="E123" s="128"/>
      <c r="F123" s="128"/>
      <c r="G123" s="128"/>
      <c r="H123" s="128"/>
      <c r="I123" s="128"/>
      <c r="J123" s="128"/>
      <c r="K123" s="128"/>
      <c r="L123" s="128"/>
      <c r="M123" s="128"/>
      <c r="N123" s="128"/>
      <c r="O123" s="128"/>
      <c r="P123" s="128"/>
      <c r="Q123" s="128"/>
      <c r="R123" s="128"/>
      <c r="S123" s="128"/>
      <c r="T123" s="128"/>
      <c r="U123" s="128"/>
      <c r="Z123" s="161"/>
      <c r="AH123" s="128"/>
      <c r="AI123" s="162"/>
      <c r="AJ123" s="162"/>
      <c r="AK123" s="162"/>
      <c r="AL123" s="162"/>
      <c r="AM123" s="128"/>
      <c r="AN123" s="128"/>
      <c r="AQ123" s="128"/>
      <c r="AR123" s="128"/>
      <c r="AS123" s="128"/>
      <c r="AT123" s="128"/>
      <c r="AU123" s="128"/>
      <c r="AV123" s="128"/>
    </row>
    <row r="124" ht="16.5" customHeight="1">
      <c r="A124" s="128"/>
      <c r="B124" s="128"/>
      <c r="C124" s="128"/>
      <c r="D124" s="128"/>
      <c r="E124" s="128"/>
      <c r="F124" s="128"/>
      <c r="G124" s="128"/>
      <c r="H124" s="128"/>
      <c r="I124" s="128"/>
      <c r="J124" s="128"/>
      <c r="K124" s="128"/>
      <c r="L124" s="128"/>
      <c r="M124" s="128"/>
      <c r="N124" s="128"/>
      <c r="O124" s="128"/>
      <c r="P124" s="128"/>
      <c r="Q124" s="128"/>
      <c r="R124" s="128"/>
      <c r="S124" s="128"/>
      <c r="T124" s="128"/>
      <c r="U124" s="128"/>
      <c r="Z124" s="161"/>
      <c r="AH124" s="128"/>
      <c r="AI124" s="162"/>
      <c r="AJ124" s="163"/>
      <c r="AK124" s="162"/>
      <c r="AL124" s="162"/>
      <c r="AM124" s="128"/>
      <c r="AN124" s="128"/>
      <c r="AQ124" s="128"/>
      <c r="AR124" s="128"/>
      <c r="AS124" s="128"/>
      <c r="AT124" s="128"/>
      <c r="AU124" s="128"/>
      <c r="AV124" s="128"/>
    </row>
    <row r="125" ht="16.5" customHeight="1">
      <c r="A125" s="128"/>
      <c r="B125" s="128"/>
      <c r="C125" s="128"/>
      <c r="D125" s="128"/>
      <c r="E125" s="128"/>
      <c r="F125" s="128"/>
      <c r="G125" s="128"/>
      <c r="H125" s="128"/>
      <c r="I125" s="128"/>
      <c r="J125" s="128"/>
      <c r="K125" s="128"/>
      <c r="L125" s="128"/>
      <c r="M125" s="128"/>
      <c r="N125" s="128"/>
      <c r="O125" s="128"/>
      <c r="P125" s="128"/>
      <c r="Q125" s="128"/>
      <c r="R125" s="128"/>
      <c r="S125" s="128"/>
      <c r="T125" s="128"/>
      <c r="U125" s="128"/>
      <c r="Z125" s="161"/>
      <c r="AH125" s="128"/>
      <c r="AI125" s="162"/>
      <c r="AJ125" s="163"/>
      <c r="AK125" s="162"/>
      <c r="AL125" s="162"/>
      <c r="AQ125" s="128"/>
      <c r="AR125" s="128"/>
      <c r="AS125" s="128"/>
      <c r="AT125" s="128"/>
      <c r="AU125" s="128"/>
      <c r="AV125" s="128"/>
    </row>
    <row r="126" ht="16.5" customHeight="1">
      <c r="A126" s="128"/>
      <c r="B126" s="128"/>
      <c r="C126" s="128"/>
      <c r="D126" s="128"/>
      <c r="E126" s="128"/>
      <c r="F126" s="128"/>
      <c r="G126" s="128"/>
      <c r="H126" s="128"/>
      <c r="I126" s="128"/>
      <c r="J126" s="128"/>
      <c r="K126" s="128"/>
      <c r="L126" s="128"/>
      <c r="M126" s="128"/>
      <c r="N126" s="128"/>
      <c r="O126" s="128"/>
      <c r="P126" s="128"/>
      <c r="Q126" s="128"/>
      <c r="R126" s="128"/>
      <c r="S126" s="128"/>
      <c r="T126" s="128"/>
      <c r="U126" s="128"/>
      <c r="Z126" s="161"/>
      <c r="AH126" s="128"/>
      <c r="AI126" s="162"/>
      <c r="AJ126" s="163"/>
      <c r="AK126" s="162"/>
      <c r="AL126" s="162"/>
      <c r="AQ126" s="128"/>
      <c r="AR126" s="128"/>
      <c r="AS126" s="128"/>
      <c r="AT126" s="128"/>
      <c r="AU126" s="128"/>
      <c r="AV126" s="128"/>
    </row>
    <row r="127" ht="16.5" customHeight="1">
      <c r="A127" s="128"/>
      <c r="B127" s="128"/>
      <c r="C127" s="128"/>
      <c r="D127" s="128"/>
      <c r="E127" s="128"/>
      <c r="F127" s="128"/>
      <c r="G127" s="128"/>
      <c r="H127" s="128"/>
      <c r="I127" s="128"/>
      <c r="J127" s="128"/>
      <c r="K127" s="128"/>
      <c r="L127" s="128"/>
      <c r="M127" s="128"/>
      <c r="N127" s="128"/>
      <c r="O127" s="128"/>
      <c r="P127" s="128"/>
      <c r="Q127" s="128"/>
      <c r="R127" s="128"/>
      <c r="S127" s="128"/>
      <c r="T127" s="128"/>
      <c r="U127" s="128"/>
      <c r="Z127" s="161"/>
      <c r="AH127" s="128"/>
      <c r="AI127" s="162"/>
      <c r="AJ127" s="163"/>
      <c r="AK127" s="162"/>
      <c r="AL127" s="162"/>
      <c r="AQ127" s="128"/>
      <c r="AR127" s="128"/>
      <c r="AS127" s="128"/>
      <c r="AT127" s="128"/>
      <c r="AU127" s="128"/>
      <c r="AV127" s="128"/>
    </row>
    <row r="128" ht="16.5" customHeight="1">
      <c r="A128" s="128"/>
      <c r="B128" s="128"/>
      <c r="C128" s="128"/>
      <c r="D128" s="128"/>
      <c r="E128" s="128"/>
      <c r="F128" s="128"/>
      <c r="G128" s="128"/>
      <c r="H128" s="128"/>
      <c r="I128" s="128"/>
      <c r="J128" s="128"/>
      <c r="K128" s="128"/>
      <c r="L128" s="128"/>
      <c r="M128" s="128"/>
      <c r="N128" s="128"/>
      <c r="O128" s="128"/>
      <c r="P128" s="128"/>
      <c r="Q128" s="128"/>
      <c r="R128" s="128"/>
      <c r="S128" s="128"/>
      <c r="T128" s="128"/>
      <c r="U128" s="128"/>
      <c r="Z128" s="161"/>
      <c r="AH128" s="128"/>
      <c r="AI128" s="162"/>
      <c r="AJ128" s="163"/>
      <c r="AK128" s="162"/>
      <c r="AL128" s="162"/>
      <c r="AQ128" s="128"/>
      <c r="AR128" s="128"/>
      <c r="AS128" s="128"/>
      <c r="AT128" s="128"/>
      <c r="AU128" s="128"/>
      <c r="AV128" s="128"/>
    </row>
    <row r="129" ht="16.5" customHeight="1">
      <c r="A129" s="128"/>
      <c r="B129" s="128"/>
      <c r="C129" s="128"/>
      <c r="D129" s="128"/>
      <c r="E129" s="128"/>
      <c r="F129" s="128"/>
      <c r="G129" s="128"/>
      <c r="H129" s="128"/>
      <c r="I129" s="128"/>
      <c r="J129" s="128"/>
      <c r="K129" s="128"/>
      <c r="L129" s="128"/>
      <c r="M129" s="128"/>
      <c r="N129" s="128"/>
      <c r="O129" s="128"/>
      <c r="P129" s="128"/>
      <c r="Q129" s="128"/>
      <c r="R129" s="128"/>
      <c r="S129" s="128"/>
      <c r="T129" s="128"/>
      <c r="U129" s="128"/>
      <c r="Z129" s="161"/>
      <c r="AH129" s="128"/>
      <c r="AI129" s="162"/>
      <c r="AJ129" s="163"/>
      <c r="AK129" s="162"/>
      <c r="AL129" s="162"/>
      <c r="AQ129" s="128"/>
      <c r="AR129" s="128"/>
      <c r="AS129" s="128"/>
      <c r="AT129" s="128"/>
      <c r="AU129" s="128"/>
      <c r="AV129" s="128"/>
    </row>
    <row r="130" ht="16.5" customHeight="1">
      <c r="A130" s="128"/>
      <c r="B130" s="128"/>
      <c r="C130" s="128"/>
      <c r="D130" s="128"/>
      <c r="E130" s="128"/>
      <c r="F130" s="128"/>
      <c r="G130" s="128"/>
      <c r="H130" s="128"/>
      <c r="I130" s="128"/>
      <c r="J130" s="128"/>
      <c r="K130" s="128"/>
      <c r="L130" s="128"/>
      <c r="M130" s="128"/>
      <c r="N130" s="128"/>
      <c r="O130" s="128"/>
      <c r="P130" s="128"/>
      <c r="Q130" s="128"/>
      <c r="R130" s="128"/>
      <c r="S130" s="128"/>
      <c r="T130" s="128"/>
      <c r="U130" s="128"/>
      <c r="Z130" s="161"/>
      <c r="AH130" s="128"/>
      <c r="AI130" s="162"/>
      <c r="AJ130" s="163"/>
      <c r="AK130" s="162"/>
      <c r="AL130" s="162"/>
      <c r="AQ130" s="128"/>
      <c r="AR130" s="128"/>
      <c r="AS130" s="128"/>
      <c r="AT130" s="128"/>
      <c r="AU130" s="128"/>
      <c r="AV130" s="128"/>
    </row>
    <row r="131" ht="16.5" customHeight="1">
      <c r="A131" s="128"/>
      <c r="B131" s="128"/>
      <c r="C131" s="128"/>
      <c r="D131" s="128"/>
      <c r="E131" s="128"/>
      <c r="F131" s="128"/>
      <c r="G131" s="128"/>
      <c r="H131" s="128"/>
      <c r="I131" s="128"/>
      <c r="J131" s="128"/>
      <c r="K131" s="128"/>
      <c r="L131" s="128"/>
      <c r="M131" s="128"/>
      <c r="N131" s="128"/>
      <c r="O131" s="128"/>
      <c r="P131" s="128"/>
      <c r="Q131" s="128"/>
      <c r="R131" s="128"/>
      <c r="S131" s="128"/>
      <c r="T131" s="128"/>
      <c r="U131" s="128"/>
      <c r="Z131" s="161"/>
      <c r="AH131" s="128"/>
      <c r="AI131" s="162"/>
      <c r="AJ131" s="163"/>
      <c r="AK131" s="162"/>
      <c r="AL131" s="162"/>
      <c r="AQ131" s="128"/>
      <c r="AR131" s="128"/>
      <c r="AS131" s="128"/>
      <c r="AT131" s="128"/>
      <c r="AU131" s="128"/>
      <c r="AV131" s="128"/>
    </row>
    <row r="132" ht="16.5" customHeight="1">
      <c r="A132" s="128"/>
      <c r="B132" s="128"/>
      <c r="C132" s="128"/>
      <c r="D132" s="128"/>
      <c r="E132" s="128"/>
      <c r="F132" s="128"/>
      <c r="G132" s="128"/>
      <c r="H132" s="128"/>
      <c r="I132" s="128"/>
      <c r="J132" s="128"/>
      <c r="K132" s="128"/>
      <c r="L132" s="128"/>
      <c r="M132" s="128"/>
      <c r="N132" s="128"/>
      <c r="O132" s="128"/>
      <c r="P132" s="128"/>
      <c r="Q132" s="128"/>
      <c r="R132" s="128"/>
      <c r="S132" s="128"/>
      <c r="T132" s="128"/>
      <c r="U132" s="128"/>
      <c r="Z132" s="161"/>
      <c r="AH132" s="128"/>
      <c r="AI132" s="162"/>
      <c r="AJ132" s="163"/>
      <c r="AK132" s="162"/>
      <c r="AL132" s="162"/>
      <c r="AQ132" s="128"/>
      <c r="AR132" s="128"/>
      <c r="AS132" s="128"/>
      <c r="AT132" s="128"/>
      <c r="AU132" s="128"/>
      <c r="AV132" s="128"/>
    </row>
    <row r="133" ht="16.5" customHeight="1">
      <c r="A133" s="128"/>
      <c r="B133" s="128"/>
      <c r="C133" s="128"/>
      <c r="D133" s="128"/>
      <c r="E133" s="128"/>
      <c r="F133" s="128"/>
      <c r="G133" s="128"/>
      <c r="H133" s="128"/>
      <c r="I133" s="128"/>
      <c r="J133" s="128"/>
      <c r="K133" s="128"/>
      <c r="L133" s="128"/>
      <c r="M133" s="128"/>
      <c r="N133" s="128"/>
      <c r="O133" s="128"/>
      <c r="P133" s="128"/>
      <c r="Q133" s="128"/>
      <c r="R133" s="128"/>
      <c r="S133" s="128"/>
      <c r="T133" s="128"/>
      <c r="U133" s="128"/>
      <c r="Z133" s="161"/>
      <c r="AH133" s="128"/>
      <c r="AI133" s="162"/>
      <c r="AJ133" s="163"/>
      <c r="AK133" s="162"/>
      <c r="AL133" s="162"/>
      <c r="AQ133" s="128"/>
      <c r="AR133" s="128"/>
      <c r="AS133" s="128"/>
      <c r="AT133" s="128"/>
      <c r="AU133" s="128"/>
      <c r="AV133" s="128"/>
    </row>
    <row r="134" ht="16.5" customHeight="1">
      <c r="A134" s="128"/>
      <c r="B134" s="128"/>
      <c r="C134" s="128"/>
      <c r="D134" s="128"/>
      <c r="E134" s="128"/>
      <c r="F134" s="128"/>
      <c r="G134" s="128"/>
      <c r="H134" s="128"/>
      <c r="I134" s="128"/>
      <c r="J134" s="128"/>
      <c r="K134" s="128"/>
      <c r="L134" s="128"/>
      <c r="M134" s="128"/>
      <c r="N134" s="128"/>
      <c r="O134" s="128"/>
      <c r="P134" s="128"/>
      <c r="Q134" s="128"/>
      <c r="R134" s="128"/>
      <c r="S134" s="128"/>
      <c r="T134" s="128"/>
      <c r="U134" s="128"/>
      <c r="Z134" s="161"/>
      <c r="AH134" s="128"/>
      <c r="AI134" s="162"/>
      <c r="AJ134" s="163"/>
      <c r="AK134" s="162"/>
      <c r="AL134" s="162"/>
      <c r="AQ134" s="128"/>
      <c r="AR134" s="128"/>
      <c r="AS134" s="128"/>
      <c r="AT134" s="128"/>
      <c r="AU134" s="128"/>
      <c r="AV134" s="128"/>
    </row>
    <row r="135" ht="16.5" customHeight="1">
      <c r="A135" s="128"/>
      <c r="B135" s="128"/>
      <c r="C135" s="128"/>
      <c r="D135" s="128"/>
      <c r="E135" s="128"/>
      <c r="F135" s="128"/>
      <c r="G135" s="128"/>
      <c r="H135" s="128"/>
      <c r="I135" s="128"/>
      <c r="J135" s="128"/>
      <c r="K135" s="128"/>
      <c r="L135" s="128"/>
      <c r="M135" s="128"/>
      <c r="N135" s="128"/>
      <c r="O135" s="128"/>
      <c r="P135" s="128"/>
      <c r="Q135" s="128"/>
      <c r="R135" s="128"/>
      <c r="S135" s="128"/>
      <c r="T135" s="128"/>
      <c r="U135" s="128"/>
      <c r="Z135" s="161"/>
      <c r="AH135" s="128"/>
      <c r="AI135" s="162"/>
      <c r="AJ135" s="163"/>
      <c r="AK135" s="162"/>
      <c r="AL135" s="162"/>
      <c r="AQ135" s="128"/>
      <c r="AR135" s="128"/>
      <c r="AS135" s="128"/>
      <c r="AT135" s="128"/>
      <c r="AU135" s="128"/>
      <c r="AV135" s="128"/>
    </row>
    <row r="136" ht="16.5" customHeight="1">
      <c r="A136" s="128"/>
      <c r="B136" s="128"/>
      <c r="C136" s="128"/>
      <c r="D136" s="128"/>
      <c r="E136" s="128"/>
      <c r="F136" s="128"/>
      <c r="G136" s="128"/>
      <c r="H136" s="128"/>
      <c r="I136" s="128"/>
      <c r="J136" s="128"/>
      <c r="K136" s="128"/>
      <c r="L136" s="128"/>
      <c r="M136" s="128"/>
      <c r="N136" s="128"/>
      <c r="O136" s="128"/>
      <c r="P136" s="128"/>
      <c r="Q136" s="128"/>
      <c r="R136" s="128"/>
      <c r="S136" s="128"/>
      <c r="T136" s="128"/>
      <c r="U136" s="128"/>
      <c r="Z136" s="161"/>
      <c r="AH136" s="128"/>
      <c r="AI136" s="162"/>
      <c r="AJ136" s="163"/>
      <c r="AK136" s="162"/>
      <c r="AL136" s="162"/>
      <c r="AQ136" s="128"/>
      <c r="AR136" s="128"/>
      <c r="AS136" s="128"/>
      <c r="AT136" s="128"/>
      <c r="AU136" s="128"/>
      <c r="AV136" s="128"/>
    </row>
    <row r="137" ht="16.5" customHeight="1">
      <c r="A137" s="128"/>
      <c r="B137" s="128"/>
      <c r="C137" s="128"/>
      <c r="D137" s="128"/>
      <c r="E137" s="128"/>
      <c r="F137" s="128"/>
      <c r="G137" s="128"/>
      <c r="H137" s="128"/>
      <c r="I137" s="128"/>
      <c r="J137" s="128"/>
      <c r="K137" s="128"/>
      <c r="L137" s="128"/>
      <c r="M137" s="128"/>
      <c r="N137" s="128"/>
      <c r="O137" s="128"/>
      <c r="P137" s="128"/>
      <c r="Q137" s="128"/>
      <c r="R137" s="128"/>
      <c r="S137" s="128"/>
      <c r="T137" s="128"/>
      <c r="U137" s="128"/>
      <c r="Z137" s="161"/>
      <c r="AH137" s="128"/>
      <c r="AI137" s="162"/>
      <c r="AJ137" s="163"/>
      <c r="AK137" s="162"/>
      <c r="AL137" s="162"/>
      <c r="AM137" s="128"/>
      <c r="AN137" s="128"/>
      <c r="AQ137" s="128"/>
      <c r="AR137" s="128"/>
      <c r="AS137" s="128"/>
      <c r="AT137" s="128"/>
      <c r="AU137" s="128"/>
      <c r="AV137" s="128"/>
    </row>
    <row r="138" ht="16.5" customHeight="1">
      <c r="A138" s="128"/>
      <c r="B138" s="128"/>
      <c r="C138" s="128"/>
      <c r="D138" s="128"/>
      <c r="E138" s="128"/>
      <c r="F138" s="128"/>
      <c r="G138" s="128"/>
      <c r="H138" s="128"/>
      <c r="I138" s="128"/>
      <c r="J138" s="128"/>
      <c r="K138" s="128"/>
      <c r="L138" s="128"/>
      <c r="M138" s="128"/>
      <c r="N138" s="128"/>
      <c r="O138" s="128"/>
      <c r="P138" s="128"/>
      <c r="Q138" s="128"/>
      <c r="R138" s="128"/>
      <c r="S138" s="128"/>
      <c r="T138" s="128"/>
      <c r="U138" s="128"/>
      <c r="Z138" s="161"/>
      <c r="AH138" s="128"/>
      <c r="AI138" s="162"/>
      <c r="AJ138" s="163"/>
      <c r="AK138" s="162"/>
      <c r="AL138" s="162"/>
      <c r="AM138" s="164"/>
      <c r="AN138" s="164"/>
      <c r="AQ138" s="128"/>
      <c r="AR138" s="128"/>
      <c r="AS138" s="128"/>
      <c r="AT138" s="128"/>
      <c r="AU138" s="128"/>
      <c r="AV138" s="128"/>
    </row>
    <row r="139" ht="16.5" customHeight="1">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Z139" s="161"/>
      <c r="AH139" s="128"/>
      <c r="AI139" s="162"/>
      <c r="AJ139" s="163"/>
      <c r="AK139" s="162"/>
      <c r="AL139" s="162"/>
      <c r="AQ139" s="128"/>
      <c r="AR139" s="128"/>
      <c r="AS139" s="128"/>
      <c r="AT139" s="128"/>
      <c r="AU139" s="128"/>
      <c r="AV139" s="128"/>
    </row>
    <row r="140" ht="16.5" customHeight="1">
      <c r="A140" s="128"/>
      <c r="B140" s="128"/>
      <c r="C140" s="128"/>
      <c r="D140" s="128"/>
      <c r="E140" s="128"/>
      <c r="F140" s="128"/>
      <c r="G140" s="128"/>
      <c r="H140" s="128"/>
      <c r="I140" s="128"/>
      <c r="J140" s="128"/>
      <c r="K140" s="128"/>
      <c r="L140" s="128"/>
      <c r="M140" s="128"/>
      <c r="N140" s="128"/>
      <c r="O140" s="128"/>
      <c r="P140" s="128"/>
      <c r="Q140" s="128"/>
      <c r="R140" s="128"/>
      <c r="S140" s="128"/>
      <c r="T140" s="128"/>
      <c r="U140" s="128"/>
      <c r="Z140" s="161"/>
      <c r="AH140" s="128"/>
      <c r="AI140" s="162"/>
      <c r="AJ140" s="163"/>
      <c r="AK140" s="162"/>
      <c r="AL140" s="162"/>
      <c r="AQ140" s="128"/>
      <c r="AR140" s="128"/>
      <c r="AS140" s="128"/>
      <c r="AT140" s="128"/>
      <c r="AU140" s="128"/>
      <c r="AV140" s="128"/>
    </row>
    <row r="141" ht="16.5" customHeight="1">
      <c r="A141" s="128"/>
      <c r="B141" s="128"/>
      <c r="C141" s="128"/>
      <c r="D141" s="128"/>
      <c r="E141" s="128"/>
      <c r="F141" s="128"/>
      <c r="G141" s="128"/>
      <c r="H141" s="128"/>
      <c r="I141" s="128"/>
      <c r="J141" s="128"/>
      <c r="K141" s="128"/>
      <c r="L141" s="128"/>
      <c r="M141" s="128"/>
      <c r="N141" s="128"/>
      <c r="O141" s="128"/>
      <c r="P141" s="128"/>
      <c r="Q141" s="128"/>
      <c r="R141" s="128"/>
      <c r="S141" s="128"/>
      <c r="T141" s="128"/>
      <c r="U141" s="128"/>
      <c r="Z141" s="161"/>
      <c r="AH141" s="128"/>
      <c r="AI141" s="162"/>
      <c r="AJ141" s="163"/>
      <c r="AK141" s="162"/>
      <c r="AL141" s="162"/>
      <c r="AQ141" s="128"/>
      <c r="AR141" s="128"/>
      <c r="AS141" s="128"/>
      <c r="AT141" s="128"/>
      <c r="AU141" s="128"/>
      <c r="AV141" s="128"/>
    </row>
    <row r="142" ht="16.5" customHeight="1">
      <c r="A142" s="128"/>
      <c r="B142" s="128"/>
      <c r="C142" s="128"/>
      <c r="D142" s="128"/>
      <c r="E142" s="128"/>
      <c r="F142" s="128"/>
      <c r="G142" s="128"/>
      <c r="H142" s="128"/>
      <c r="I142" s="128"/>
      <c r="J142" s="128"/>
      <c r="K142" s="128"/>
      <c r="L142" s="128"/>
      <c r="M142" s="128"/>
      <c r="N142" s="128"/>
      <c r="O142" s="128"/>
      <c r="P142" s="128"/>
      <c r="Q142" s="128"/>
      <c r="R142" s="128"/>
      <c r="S142" s="128"/>
      <c r="T142" s="128"/>
      <c r="U142" s="128"/>
      <c r="Z142" s="161"/>
      <c r="AH142" s="128"/>
      <c r="AI142" s="162"/>
      <c r="AJ142" s="163"/>
      <c r="AK142" s="162"/>
      <c r="AL142" s="162"/>
      <c r="AQ142" s="128"/>
      <c r="AR142" s="128"/>
      <c r="AS142" s="128"/>
      <c r="AT142" s="128"/>
      <c r="AU142" s="128"/>
      <c r="AV142" s="128"/>
    </row>
    <row r="143" ht="16.5" customHeight="1">
      <c r="A143" s="128"/>
      <c r="B143" s="128"/>
      <c r="C143" s="128"/>
      <c r="D143" s="128"/>
      <c r="E143" s="128"/>
      <c r="F143" s="128"/>
      <c r="G143" s="128"/>
      <c r="H143" s="128"/>
      <c r="I143" s="128"/>
      <c r="J143" s="128"/>
      <c r="K143" s="128"/>
      <c r="L143" s="128"/>
      <c r="M143" s="128"/>
      <c r="N143" s="128"/>
      <c r="O143" s="128"/>
      <c r="P143" s="128"/>
      <c r="Q143" s="128"/>
      <c r="R143" s="128"/>
      <c r="S143" s="128"/>
      <c r="T143" s="128"/>
      <c r="U143" s="128"/>
      <c r="Z143" s="161"/>
      <c r="AH143" s="128"/>
      <c r="AI143" s="162"/>
      <c r="AJ143" s="163"/>
      <c r="AK143" s="162"/>
      <c r="AL143" s="162"/>
      <c r="AQ143" s="128"/>
      <c r="AR143" s="128"/>
      <c r="AS143" s="128"/>
      <c r="AT143" s="128"/>
      <c r="AU143" s="128"/>
      <c r="AV143" s="128"/>
    </row>
    <row r="144" ht="16.5" customHeight="1">
      <c r="A144" s="128"/>
      <c r="B144" s="128"/>
      <c r="C144" s="128"/>
      <c r="D144" s="128"/>
      <c r="E144" s="128"/>
      <c r="F144" s="128"/>
      <c r="G144" s="128"/>
      <c r="H144" s="128"/>
      <c r="I144" s="128"/>
      <c r="J144" s="128"/>
      <c r="K144" s="128"/>
      <c r="L144" s="128"/>
      <c r="M144" s="128"/>
      <c r="N144" s="128"/>
      <c r="O144" s="128"/>
      <c r="P144" s="128"/>
      <c r="Q144" s="128"/>
      <c r="R144" s="128"/>
      <c r="S144" s="128"/>
      <c r="T144" s="128"/>
      <c r="U144" s="128"/>
      <c r="Z144" s="161"/>
      <c r="AH144" s="128"/>
      <c r="AI144" s="162"/>
      <c r="AJ144" s="163"/>
      <c r="AK144" s="162"/>
      <c r="AL144" s="162"/>
      <c r="AQ144" s="128"/>
      <c r="AR144" s="128"/>
      <c r="AS144" s="128"/>
      <c r="AT144" s="128"/>
      <c r="AU144" s="128"/>
      <c r="AV144" s="128"/>
    </row>
    <row r="145" ht="16.5" customHeight="1">
      <c r="A145" s="128"/>
      <c r="B145" s="128"/>
      <c r="C145" s="128"/>
      <c r="D145" s="128"/>
      <c r="E145" s="128"/>
      <c r="F145" s="128"/>
      <c r="G145" s="128"/>
      <c r="H145" s="128"/>
      <c r="I145" s="128"/>
      <c r="J145" s="128"/>
      <c r="K145" s="128"/>
      <c r="L145" s="128"/>
      <c r="M145" s="128"/>
      <c r="N145" s="128"/>
      <c r="O145" s="128"/>
      <c r="P145" s="128"/>
      <c r="Q145" s="128"/>
      <c r="R145" s="128"/>
      <c r="S145" s="128"/>
      <c r="T145" s="128"/>
      <c r="U145" s="128"/>
      <c r="Z145" s="161"/>
      <c r="AH145" s="128"/>
      <c r="AI145" s="162"/>
      <c r="AJ145" s="163"/>
      <c r="AK145" s="162"/>
      <c r="AL145" s="162"/>
      <c r="AQ145" s="128"/>
      <c r="AR145" s="128"/>
      <c r="AS145" s="128"/>
      <c r="AT145" s="128"/>
      <c r="AU145" s="128"/>
      <c r="AV145" s="128"/>
    </row>
    <row r="146" ht="16.5" customHeight="1">
      <c r="A146" s="128"/>
      <c r="C146" s="128"/>
      <c r="D146" s="128"/>
      <c r="E146" s="128"/>
      <c r="F146" s="128"/>
      <c r="G146" s="128"/>
      <c r="H146" s="128"/>
      <c r="I146" s="128"/>
      <c r="J146" s="128"/>
      <c r="K146" s="128"/>
      <c r="L146" s="128"/>
      <c r="M146" s="128"/>
      <c r="N146" s="128"/>
      <c r="O146" s="128"/>
      <c r="P146" s="128"/>
      <c r="Q146" s="128"/>
      <c r="R146" s="128"/>
      <c r="S146" s="128"/>
      <c r="T146" s="128"/>
      <c r="U146" s="128"/>
      <c r="AH146" s="128"/>
      <c r="AI146" s="162"/>
      <c r="AJ146" s="162"/>
      <c r="AK146" s="162"/>
      <c r="AL146" s="162"/>
      <c r="AQ146" s="128"/>
      <c r="AR146" s="128"/>
      <c r="AS146" s="128"/>
      <c r="AT146" s="128"/>
      <c r="AU146" s="128"/>
      <c r="AV146" s="128"/>
    </row>
    <row r="147" ht="16.5" customHeight="1">
      <c r="A147" s="128"/>
      <c r="C147" s="128"/>
      <c r="D147" s="128"/>
      <c r="E147" s="128"/>
      <c r="F147" s="128"/>
      <c r="G147" s="128"/>
      <c r="H147" s="128"/>
      <c r="I147" s="128"/>
      <c r="J147" s="128"/>
      <c r="K147" s="128"/>
      <c r="L147" s="128"/>
      <c r="M147" s="128"/>
      <c r="N147" s="128"/>
      <c r="O147" s="128"/>
      <c r="P147" s="128"/>
      <c r="Q147" s="128"/>
      <c r="R147" s="128"/>
      <c r="S147" s="128"/>
      <c r="T147" s="128"/>
      <c r="U147" s="128"/>
      <c r="Z147" s="161"/>
      <c r="AH147" s="128"/>
      <c r="AI147" s="162"/>
      <c r="AJ147" s="162"/>
      <c r="AK147" s="128"/>
      <c r="AL147" s="128"/>
      <c r="AO147" s="120"/>
      <c r="AQ147" s="128"/>
      <c r="AR147" s="128"/>
      <c r="AS147" s="128"/>
      <c r="AT147" s="128"/>
      <c r="AU147" s="128"/>
      <c r="AV147" s="128"/>
    </row>
    <row r="148" ht="16.5" customHeight="1">
      <c r="A148" s="128"/>
      <c r="C148" s="128"/>
      <c r="D148" s="128"/>
      <c r="E148" s="128"/>
      <c r="F148" s="128"/>
      <c r="G148" s="128"/>
      <c r="H148" s="128"/>
      <c r="I148" s="128"/>
      <c r="J148" s="128"/>
      <c r="K148" s="128"/>
      <c r="L148" s="128"/>
      <c r="M148" s="128"/>
      <c r="N148" s="128"/>
      <c r="O148" s="128"/>
      <c r="P148" s="128"/>
      <c r="Q148" s="128"/>
      <c r="R148" s="128"/>
      <c r="S148" s="128"/>
      <c r="T148" s="128"/>
      <c r="U148" s="128"/>
      <c r="Z148" s="161"/>
      <c r="AH148" s="128"/>
      <c r="AI148" s="162"/>
      <c r="AJ148" s="162"/>
      <c r="AK148" s="128"/>
      <c r="AL148" s="128"/>
      <c r="AO148" s="120"/>
      <c r="AQ148" s="128"/>
      <c r="AR148" s="128"/>
      <c r="AS148" s="128"/>
      <c r="AT148" s="128"/>
      <c r="AU148" s="128"/>
      <c r="AV148" s="128"/>
    </row>
    <row r="149" ht="16.5" customHeight="1">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Z149" s="161"/>
      <c r="AF149" s="128"/>
      <c r="AH149" s="128"/>
      <c r="AI149" s="162"/>
      <c r="AJ149" s="162"/>
      <c r="AK149" s="128"/>
      <c r="AL149" s="128"/>
      <c r="AO149" s="120"/>
      <c r="AQ149" s="128"/>
      <c r="AR149" s="128"/>
      <c r="AS149" s="128"/>
      <c r="AT149" s="128"/>
      <c r="AU149" s="128"/>
      <c r="AV149" s="128"/>
    </row>
    <row r="150" ht="16.5" customHeight="1">
      <c r="A150" s="128"/>
      <c r="C150" s="128"/>
      <c r="D150" s="128"/>
      <c r="E150" s="128"/>
      <c r="F150" s="128"/>
      <c r="G150" s="128"/>
      <c r="H150" s="128"/>
      <c r="I150" s="128"/>
      <c r="J150" s="128"/>
      <c r="K150" s="128"/>
      <c r="L150" s="128"/>
      <c r="M150" s="128"/>
      <c r="N150" s="128"/>
      <c r="O150" s="128"/>
      <c r="P150" s="128"/>
      <c r="Q150" s="128"/>
      <c r="R150" s="128"/>
      <c r="S150" s="128"/>
      <c r="T150" s="128"/>
      <c r="U150" s="128"/>
      <c r="Y150" s="128"/>
      <c r="Z150" s="161"/>
      <c r="AA150" s="128"/>
      <c r="AB150" s="128"/>
      <c r="AC150" s="128"/>
      <c r="AD150" s="128"/>
      <c r="AE150" s="128"/>
      <c r="AF150" s="128"/>
      <c r="AH150" s="128"/>
      <c r="AI150" s="162"/>
      <c r="AJ150" s="162"/>
      <c r="AK150" s="128"/>
      <c r="AL150" s="128"/>
      <c r="AO150" s="120"/>
      <c r="AQ150" s="161"/>
      <c r="AR150" s="128"/>
      <c r="AS150" s="128"/>
      <c r="AT150" s="128"/>
      <c r="AU150" s="128"/>
      <c r="AV150" s="128"/>
    </row>
    <row r="151" ht="16.5" customHeight="1">
      <c r="A151" s="128"/>
      <c r="C151" s="128"/>
      <c r="D151" s="128"/>
      <c r="E151" s="128"/>
      <c r="F151" s="128"/>
      <c r="G151" s="128"/>
      <c r="H151" s="128"/>
      <c r="I151" s="128"/>
      <c r="J151" s="128"/>
      <c r="K151" s="128"/>
      <c r="L151" s="128"/>
      <c r="M151" s="128"/>
      <c r="N151" s="128"/>
      <c r="O151" s="128"/>
      <c r="P151" s="128"/>
      <c r="Q151" s="128"/>
      <c r="R151" s="128"/>
      <c r="S151" s="128"/>
      <c r="T151" s="128"/>
      <c r="U151" s="128"/>
      <c r="Y151" s="128"/>
      <c r="Z151" s="161"/>
      <c r="AA151" s="128"/>
      <c r="AB151" s="128"/>
      <c r="AC151" s="128"/>
      <c r="AD151" s="128"/>
      <c r="AE151" s="128"/>
      <c r="AF151" s="128"/>
      <c r="AH151" s="128"/>
      <c r="AI151" s="162"/>
      <c r="AJ151" s="162"/>
      <c r="AK151" s="128"/>
      <c r="AL151" s="128"/>
      <c r="AO151" s="120"/>
      <c r="AQ151" s="128"/>
      <c r="AR151" s="128"/>
      <c r="AS151" s="128"/>
      <c r="AT151" s="128"/>
      <c r="AU151" s="128"/>
      <c r="AV151" s="128"/>
    </row>
    <row r="152" ht="16.5" customHeight="1">
      <c r="A152" s="128"/>
      <c r="C152" s="128"/>
      <c r="D152" s="128"/>
      <c r="E152" s="128"/>
      <c r="F152" s="128"/>
      <c r="G152" s="128"/>
      <c r="H152" s="128"/>
      <c r="I152" s="128"/>
      <c r="J152" s="128"/>
      <c r="K152" s="128"/>
      <c r="L152" s="128"/>
      <c r="M152" s="128"/>
      <c r="N152" s="128"/>
      <c r="O152" s="128"/>
      <c r="P152" s="128"/>
      <c r="Q152" s="128"/>
      <c r="R152" s="128"/>
      <c r="S152" s="128"/>
      <c r="T152" s="128"/>
      <c r="U152" s="128"/>
      <c r="Y152" s="128"/>
      <c r="Z152" s="161"/>
      <c r="AA152" s="128"/>
      <c r="AB152" s="128"/>
      <c r="AC152" s="128"/>
      <c r="AD152" s="128"/>
      <c r="AE152" s="128"/>
      <c r="AF152" s="128"/>
      <c r="AH152" s="128"/>
      <c r="AI152" s="162"/>
      <c r="AJ152" s="162"/>
      <c r="AK152" s="128"/>
      <c r="AL152" s="128"/>
      <c r="AO152" s="120"/>
      <c r="AQ152" s="128"/>
      <c r="AR152" s="128"/>
      <c r="AS152" s="128"/>
      <c r="AT152" s="128"/>
      <c r="AU152" s="128"/>
      <c r="AV152" s="128"/>
    </row>
    <row r="153" ht="16.5" customHeight="1">
      <c r="A153" s="128"/>
      <c r="C153" s="128"/>
      <c r="D153" s="128"/>
      <c r="E153" s="128"/>
      <c r="F153" s="128"/>
      <c r="G153" s="128"/>
      <c r="H153" s="128"/>
      <c r="I153" s="128"/>
      <c r="J153" s="128"/>
      <c r="K153" s="128"/>
      <c r="L153" s="128"/>
      <c r="M153" s="128"/>
      <c r="N153" s="128"/>
      <c r="O153" s="128"/>
      <c r="P153" s="128"/>
      <c r="Q153" s="128"/>
      <c r="R153" s="128"/>
      <c r="S153" s="128"/>
      <c r="T153" s="128"/>
      <c r="U153" s="128"/>
      <c r="Y153" s="128"/>
      <c r="Z153" s="161"/>
      <c r="AA153" s="128"/>
      <c r="AB153" s="128"/>
      <c r="AC153" s="128"/>
      <c r="AD153" s="128"/>
      <c r="AE153" s="128"/>
      <c r="AF153" s="128"/>
      <c r="AH153" s="128"/>
      <c r="AI153" s="162"/>
      <c r="AJ153" s="162"/>
      <c r="AK153" s="128"/>
      <c r="AL153" s="128"/>
      <c r="AO153" s="120"/>
      <c r="AQ153" s="128"/>
      <c r="AR153" s="128"/>
      <c r="AS153" s="128"/>
      <c r="AT153" s="128"/>
      <c r="AU153" s="128"/>
      <c r="AV153" s="128"/>
    </row>
    <row r="154" ht="16.5" customHeight="1">
      <c r="A154" s="128"/>
      <c r="C154" s="128"/>
      <c r="D154" s="128"/>
      <c r="E154" s="128"/>
      <c r="F154" s="128"/>
      <c r="G154" s="128"/>
      <c r="H154" s="128"/>
      <c r="I154" s="128"/>
      <c r="J154" s="128"/>
      <c r="K154" s="128"/>
      <c r="L154" s="128"/>
      <c r="M154" s="128"/>
      <c r="N154" s="128"/>
      <c r="O154" s="128"/>
      <c r="P154" s="128"/>
      <c r="Q154" s="128"/>
      <c r="R154" s="128"/>
      <c r="S154" s="128"/>
      <c r="T154" s="128"/>
      <c r="U154" s="128"/>
      <c r="Y154" s="128"/>
      <c r="Z154" s="161"/>
      <c r="AA154" s="128"/>
      <c r="AB154" s="128"/>
      <c r="AC154" s="128"/>
      <c r="AD154" s="128"/>
      <c r="AE154" s="128"/>
      <c r="AF154" s="128"/>
      <c r="AH154" s="128"/>
      <c r="AI154" s="162"/>
      <c r="AJ154" s="162"/>
      <c r="AK154" s="128"/>
      <c r="AL154" s="128"/>
      <c r="AO154" s="120"/>
      <c r="AQ154" s="128"/>
      <c r="AR154" s="128"/>
      <c r="AS154" s="128"/>
      <c r="AT154" s="128"/>
      <c r="AU154" s="128"/>
      <c r="AV154" s="128"/>
    </row>
    <row r="155" ht="16.5" customHeight="1">
      <c r="A155" s="128"/>
      <c r="C155" s="128"/>
      <c r="D155" s="128"/>
      <c r="E155" s="128"/>
      <c r="F155" s="128"/>
      <c r="G155" s="128"/>
      <c r="H155" s="128"/>
      <c r="I155" s="128"/>
      <c r="J155" s="128"/>
      <c r="K155" s="128"/>
      <c r="L155" s="128"/>
      <c r="M155" s="128"/>
      <c r="N155" s="128"/>
      <c r="O155" s="128"/>
      <c r="P155" s="128"/>
      <c r="Q155" s="128"/>
      <c r="R155" s="128"/>
      <c r="S155" s="128"/>
      <c r="T155" s="128"/>
      <c r="U155" s="128"/>
      <c r="Y155" s="128"/>
      <c r="Z155" s="161"/>
      <c r="AA155" s="128"/>
      <c r="AB155" s="128"/>
      <c r="AC155" s="128"/>
      <c r="AD155" s="128"/>
      <c r="AE155" s="128"/>
      <c r="AF155" s="128"/>
      <c r="AH155" s="128"/>
      <c r="AI155" s="162"/>
      <c r="AJ155" s="162"/>
      <c r="AK155" s="128"/>
      <c r="AL155" s="128"/>
      <c r="AO155" s="120"/>
      <c r="AQ155" s="128"/>
      <c r="AR155" s="128"/>
      <c r="AS155" s="128"/>
      <c r="AT155" s="128"/>
      <c r="AU155" s="128"/>
      <c r="AV155" s="128"/>
    </row>
    <row r="156" ht="16.5" customHeight="1">
      <c r="A156" s="128"/>
      <c r="C156" s="128"/>
      <c r="D156" s="128"/>
      <c r="E156" s="128"/>
      <c r="F156" s="128"/>
      <c r="G156" s="128"/>
      <c r="H156" s="128"/>
      <c r="I156" s="128"/>
      <c r="J156" s="128"/>
      <c r="K156" s="128"/>
      <c r="L156" s="128"/>
      <c r="M156" s="128"/>
      <c r="N156" s="128"/>
      <c r="O156" s="128"/>
      <c r="P156" s="128"/>
      <c r="Q156" s="128"/>
      <c r="R156" s="128"/>
      <c r="S156" s="128"/>
      <c r="T156" s="128"/>
      <c r="U156" s="128"/>
      <c r="Y156" s="128"/>
      <c r="Z156" s="161"/>
      <c r="AA156" s="128"/>
      <c r="AB156" s="128"/>
      <c r="AC156" s="128"/>
      <c r="AD156" s="128"/>
      <c r="AE156" s="128"/>
      <c r="AF156" s="128"/>
      <c r="AH156" s="128"/>
      <c r="AI156" s="162"/>
      <c r="AJ156" s="162"/>
      <c r="AK156" s="128"/>
      <c r="AL156" s="128"/>
      <c r="AO156" s="120"/>
      <c r="AQ156" s="128"/>
      <c r="AR156" s="128"/>
      <c r="AS156" s="128"/>
      <c r="AT156" s="128"/>
      <c r="AU156" s="128"/>
      <c r="AV156" s="128"/>
    </row>
    <row r="157" ht="16.5" customHeight="1">
      <c r="A157" s="128"/>
      <c r="C157" s="128"/>
      <c r="D157" s="128"/>
      <c r="E157" s="128"/>
      <c r="F157" s="128"/>
      <c r="G157" s="128"/>
      <c r="H157" s="128"/>
      <c r="I157" s="128"/>
      <c r="J157" s="128"/>
      <c r="K157" s="128"/>
      <c r="L157" s="128"/>
      <c r="M157" s="128"/>
      <c r="N157" s="128"/>
      <c r="O157" s="128"/>
      <c r="P157" s="128"/>
      <c r="Q157" s="128"/>
      <c r="R157" s="128"/>
      <c r="S157" s="128"/>
      <c r="T157" s="128"/>
      <c r="U157" s="128"/>
      <c r="Y157" s="128"/>
      <c r="Z157" s="161"/>
      <c r="AA157" s="128"/>
      <c r="AB157" s="128"/>
      <c r="AC157" s="128"/>
      <c r="AD157" s="128"/>
      <c r="AE157" s="128"/>
      <c r="AF157" s="128"/>
      <c r="AH157" s="128"/>
      <c r="AI157" s="162"/>
      <c r="AJ157" s="162"/>
      <c r="AK157" s="128"/>
      <c r="AL157" s="128"/>
      <c r="AO157" s="120"/>
      <c r="AQ157" s="128"/>
      <c r="AR157" s="128"/>
      <c r="AS157" s="128"/>
      <c r="AT157" s="128"/>
      <c r="AU157" s="128"/>
      <c r="AV157" s="128"/>
    </row>
    <row r="158" ht="16.5" customHeight="1">
      <c r="A158" s="128"/>
      <c r="C158" s="128"/>
      <c r="D158" s="128"/>
      <c r="E158" s="128"/>
      <c r="F158" s="128"/>
      <c r="G158" s="128"/>
      <c r="H158" s="128"/>
      <c r="I158" s="128"/>
      <c r="J158" s="128"/>
      <c r="K158" s="128"/>
      <c r="L158" s="128"/>
      <c r="M158" s="128"/>
      <c r="N158" s="128"/>
      <c r="O158" s="128"/>
      <c r="P158" s="128"/>
      <c r="Q158" s="128"/>
      <c r="R158" s="128"/>
      <c r="S158" s="128"/>
      <c r="T158" s="128"/>
      <c r="U158" s="128"/>
      <c r="Y158" s="128"/>
      <c r="Z158" s="161"/>
      <c r="AA158" s="128"/>
      <c r="AB158" s="128"/>
      <c r="AC158" s="128"/>
      <c r="AD158" s="128"/>
      <c r="AE158" s="128"/>
      <c r="AF158" s="128"/>
      <c r="AH158" s="128"/>
      <c r="AI158" s="162"/>
      <c r="AJ158" s="162"/>
      <c r="AK158" s="128"/>
      <c r="AL158" s="128"/>
      <c r="AO158" s="120"/>
      <c r="AQ158" s="128"/>
      <c r="AR158" s="128"/>
      <c r="AS158" s="128"/>
      <c r="AT158" s="128"/>
      <c r="AU158" s="128"/>
      <c r="AV158" s="128"/>
    </row>
    <row r="159" ht="16.5" customHeight="1">
      <c r="A159" s="128"/>
      <c r="C159" s="128"/>
      <c r="D159" s="128"/>
      <c r="E159" s="128"/>
      <c r="F159" s="128"/>
      <c r="G159" s="128"/>
      <c r="H159" s="128"/>
      <c r="I159" s="128"/>
      <c r="J159" s="128"/>
      <c r="K159" s="128"/>
      <c r="L159" s="128"/>
      <c r="M159" s="128"/>
      <c r="N159" s="128"/>
      <c r="O159" s="128"/>
      <c r="P159" s="128"/>
      <c r="Q159" s="128"/>
      <c r="R159" s="128"/>
      <c r="S159" s="128"/>
      <c r="T159" s="128"/>
      <c r="U159" s="128"/>
      <c r="Y159" s="128"/>
      <c r="Z159" s="161"/>
      <c r="AA159" s="128"/>
      <c r="AB159" s="128"/>
      <c r="AC159" s="128"/>
      <c r="AD159" s="128"/>
      <c r="AE159" s="128"/>
      <c r="AF159" s="128"/>
      <c r="AH159" s="128"/>
      <c r="AI159" s="162"/>
      <c r="AJ159" s="162"/>
      <c r="AK159" s="128"/>
      <c r="AL159" s="128"/>
      <c r="AO159" s="120"/>
      <c r="AQ159" s="128"/>
      <c r="AR159" s="128"/>
      <c r="AS159" s="128"/>
      <c r="AT159" s="128"/>
      <c r="AU159" s="128"/>
      <c r="AV159" s="128"/>
    </row>
    <row r="160" ht="16.5" customHeight="1">
      <c r="A160" s="128"/>
      <c r="C160" s="128"/>
      <c r="D160" s="128"/>
      <c r="E160" s="128"/>
      <c r="F160" s="128"/>
      <c r="G160" s="128"/>
      <c r="H160" s="128"/>
      <c r="I160" s="128"/>
      <c r="J160" s="128"/>
      <c r="K160" s="128"/>
      <c r="L160" s="128"/>
      <c r="M160" s="128"/>
      <c r="N160" s="128"/>
      <c r="O160" s="128"/>
      <c r="P160" s="128"/>
      <c r="Q160" s="128"/>
      <c r="R160" s="128"/>
      <c r="S160" s="128"/>
      <c r="T160" s="128"/>
      <c r="U160" s="128"/>
      <c r="W160" s="128"/>
      <c r="Y160" s="128"/>
      <c r="Z160" s="161"/>
      <c r="AA160" s="128"/>
      <c r="AB160" s="128"/>
      <c r="AC160" s="128"/>
      <c r="AD160" s="128"/>
      <c r="AE160" s="128"/>
      <c r="AF160" s="128"/>
      <c r="AH160" s="128"/>
      <c r="AI160" s="162"/>
      <c r="AJ160" s="162"/>
      <c r="AK160" s="128"/>
      <c r="AL160" s="128"/>
      <c r="AO160" s="120"/>
      <c r="AQ160" s="128"/>
      <c r="AR160" s="128"/>
      <c r="AS160" s="128"/>
      <c r="AT160" s="128"/>
      <c r="AU160" s="128"/>
      <c r="AV160" s="128"/>
    </row>
    <row r="161" ht="16.5" customHeight="1">
      <c r="A161" s="128"/>
      <c r="C161" s="128"/>
      <c r="D161" s="128"/>
      <c r="E161" s="128"/>
      <c r="F161" s="128"/>
      <c r="G161" s="128"/>
      <c r="H161" s="128"/>
      <c r="I161" s="128"/>
      <c r="J161" s="128"/>
      <c r="K161" s="128"/>
      <c r="L161" s="128"/>
      <c r="M161" s="128"/>
      <c r="N161" s="128"/>
      <c r="O161" s="128"/>
      <c r="P161" s="128"/>
      <c r="Q161" s="128"/>
      <c r="R161" s="128"/>
      <c r="S161" s="128"/>
      <c r="T161" s="128"/>
      <c r="U161" s="128"/>
      <c r="Y161" s="128"/>
      <c r="Z161" s="161"/>
      <c r="AA161" s="128"/>
      <c r="AB161" s="128"/>
      <c r="AC161" s="128"/>
      <c r="AD161" s="128"/>
      <c r="AE161" s="128"/>
      <c r="AF161" s="128"/>
      <c r="AH161" s="128"/>
      <c r="AI161" s="162"/>
      <c r="AJ161" s="162"/>
      <c r="AK161" s="128"/>
      <c r="AL161" s="128"/>
      <c r="AO161" s="120"/>
      <c r="AQ161" s="128"/>
      <c r="AR161" s="128"/>
      <c r="AS161" s="128"/>
      <c r="AT161" s="128"/>
      <c r="AU161" s="128"/>
      <c r="AV161" s="128"/>
    </row>
    <row r="162" ht="16.5" customHeight="1">
      <c r="A162" s="128"/>
      <c r="C162" s="128"/>
      <c r="D162" s="128"/>
      <c r="E162" s="128"/>
      <c r="F162" s="128"/>
      <c r="G162" s="128"/>
      <c r="H162" s="128"/>
      <c r="I162" s="128"/>
      <c r="J162" s="128"/>
      <c r="K162" s="128"/>
      <c r="L162" s="128"/>
      <c r="M162" s="128"/>
      <c r="N162" s="128"/>
      <c r="O162" s="128"/>
      <c r="P162" s="128"/>
      <c r="Q162" s="128"/>
      <c r="R162" s="128"/>
      <c r="S162" s="128"/>
      <c r="T162" s="128"/>
      <c r="U162" s="128"/>
      <c r="Y162" s="128"/>
      <c r="Z162" s="161"/>
      <c r="AA162" s="128"/>
      <c r="AB162" s="128"/>
      <c r="AC162" s="128"/>
      <c r="AD162" s="128"/>
      <c r="AE162" s="128"/>
      <c r="AF162" s="128"/>
      <c r="AH162" s="128"/>
      <c r="AI162" s="162"/>
      <c r="AJ162" s="162"/>
      <c r="AK162" s="128"/>
      <c r="AL162" s="128"/>
      <c r="AO162" s="120"/>
      <c r="AQ162" s="128"/>
      <c r="AR162" s="128"/>
      <c r="AS162" s="128"/>
      <c r="AT162" s="128"/>
      <c r="AU162" s="128"/>
      <c r="AV162" s="128"/>
    </row>
    <row r="163" ht="16.5" customHeight="1">
      <c r="A163" s="128"/>
      <c r="C163" s="128"/>
      <c r="D163" s="128"/>
      <c r="E163" s="128"/>
      <c r="F163" s="128"/>
      <c r="G163" s="128"/>
      <c r="H163" s="128"/>
      <c r="I163" s="128"/>
      <c r="J163" s="128"/>
      <c r="K163" s="128"/>
      <c r="L163" s="128"/>
      <c r="M163" s="128"/>
      <c r="N163" s="128"/>
      <c r="O163" s="128"/>
      <c r="P163" s="128"/>
      <c r="Q163" s="128"/>
      <c r="R163" s="128"/>
      <c r="S163" s="128"/>
      <c r="T163" s="128"/>
      <c r="U163" s="128"/>
      <c r="Y163" s="128"/>
      <c r="Z163" s="161"/>
      <c r="AA163" s="128"/>
      <c r="AB163" s="128"/>
      <c r="AC163" s="128"/>
      <c r="AD163" s="128"/>
      <c r="AE163" s="128"/>
      <c r="AF163" s="128"/>
      <c r="AH163" s="128"/>
      <c r="AI163" s="162"/>
      <c r="AJ163" s="162"/>
      <c r="AK163" s="128"/>
      <c r="AL163" s="128"/>
      <c r="AO163" s="120"/>
      <c r="AQ163" s="128"/>
      <c r="AR163" s="128"/>
      <c r="AS163" s="128"/>
      <c r="AT163" s="128"/>
      <c r="AU163" s="128"/>
      <c r="AV163" s="128"/>
    </row>
    <row r="164" ht="16.5" customHeight="1">
      <c r="A164" s="128"/>
      <c r="C164" s="128"/>
      <c r="D164" s="128"/>
      <c r="E164" s="128"/>
      <c r="F164" s="128"/>
      <c r="G164" s="128"/>
      <c r="H164" s="128"/>
      <c r="I164" s="128"/>
      <c r="J164" s="128"/>
      <c r="K164" s="128"/>
      <c r="L164" s="128"/>
      <c r="M164" s="128"/>
      <c r="N164" s="128"/>
      <c r="O164" s="128"/>
      <c r="P164" s="128"/>
      <c r="Q164" s="128"/>
      <c r="R164" s="128"/>
      <c r="S164" s="128"/>
      <c r="T164" s="128"/>
      <c r="U164" s="128"/>
      <c r="Y164" s="128"/>
      <c r="Z164" s="161"/>
      <c r="AA164" s="128"/>
      <c r="AB164" s="128"/>
      <c r="AC164" s="128"/>
      <c r="AD164" s="128"/>
      <c r="AE164" s="128"/>
      <c r="AH164" s="128"/>
      <c r="AI164" s="162"/>
      <c r="AJ164" s="162"/>
      <c r="AK164" s="128"/>
      <c r="AL164" s="128"/>
      <c r="AO164" s="120"/>
      <c r="AQ164" s="128"/>
      <c r="AR164" s="128"/>
      <c r="AS164" s="128"/>
      <c r="AT164" s="128"/>
      <c r="AU164" s="128"/>
      <c r="AV164" s="128"/>
    </row>
    <row r="165" ht="16.5" customHeight="1">
      <c r="A165" s="128"/>
      <c r="C165" s="128"/>
      <c r="D165" s="128"/>
      <c r="E165" s="128"/>
      <c r="F165" s="128"/>
      <c r="G165" s="128"/>
      <c r="H165" s="128"/>
      <c r="I165" s="128"/>
      <c r="J165" s="128"/>
      <c r="K165" s="128"/>
      <c r="L165" s="128"/>
      <c r="M165" s="128"/>
      <c r="N165" s="128"/>
      <c r="O165" s="128"/>
      <c r="P165" s="128"/>
      <c r="Q165" s="128"/>
      <c r="R165" s="128"/>
      <c r="S165" s="128"/>
      <c r="T165" s="128"/>
      <c r="U165" s="128"/>
      <c r="Y165" s="128"/>
      <c r="Z165" s="161"/>
      <c r="AA165" s="128"/>
      <c r="AB165" s="128"/>
      <c r="AC165" s="128"/>
      <c r="AD165" s="128"/>
      <c r="AE165" s="128"/>
      <c r="AH165" s="128"/>
      <c r="AI165" s="162"/>
      <c r="AJ165" s="162"/>
      <c r="AK165" s="162"/>
      <c r="AL165" s="162"/>
      <c r="AO165" s="120"/>
      <c r="AQ165" s="128"/>
      <c r="AR165" s="128"/>
      <c r="AS165" s="128"/>
      <c r="AT165" s="128"/>
      <c r="AU165" s="128"/>
      <c r="AV165" s="128"/>
    </row>
    <row r="166" ht="16.5" customHeight="1">
      <c r="A166" s="128"/>
      <c r="C166" s="128"/>
      <c r="D166" s="128"/>
      <c r="E166" s="128"/>
      <c r="F166" s="128"/>
      <c r="G166" s="128"/>
      <c r="H166" s="128"/>
      <c r="I166" s="128"/>
      <c r="J166" s="128"/>
      <c r="K166" s="128"/>
      <c r="L166" s="128"/>
      <c r="M166" s="128"/>
      <c r="N166" s="128"/>
      <c r="O166" s="128"/>
      <c r="P166" s="128"/>
      <c r="Q166" s="128"/>
      <c r="R166" s="128"/>
      <c r="S166" s="128"/>
      <c r="T166" s="128"/>
      <c r="U166" s="128"/>
      <c r="Y166" s="128"/>
      <c r="Z166" s="161"/>
      <c r="AA166" s="128"/>
      <c r="AB166" s="128"/>
      <c r="AC166" s="128"/>
      <c r="AD166" s="128"/>
      <c r="AE166" s="128"/>
      <c r="AF166" s="128"/>
      <c r="AH166" s="128"/>
      <c r="AI166" s="162"/>
      <c r="AJ166" s="162"/>
      <c r="AK166" s="128"/>
      <c r="AL166" s="128"/>
      <c r="AO166" s="120"/>
      <c r="AQ166" s="128"/>
      <c r="AR166" s="128"/>
      <c r="AS166" s="128"/>
      <c r="AT166" s="128"/>
      <c r="AU166" s="128"/>
      <c r="AV166" s="128"/>
    </row>
    <row r="167" ht="16.5" customHeight="1">
      <c r="A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61"/>
      <c r="AA167" s="128"/>
      <c r="AB167" s="128"/>
      <c r="AC167" s="128"/>
      <c r="AD167" s="128"/>
      <c r="AE167" s="128"/>
      <c r="AF167" s="128"/>
      <c r="AH167" s="128"/>
      <c r="AI167" s="162"/>
      <c r="AJ167" s="162"/>
      <c r="AK167" s="128"/>
      <c r="AL167" s="162"/>
      <c r="AO167" s="120"/>
      <c r="AQ167" s="128"/>
      <c r="AR167" s="128"/>
      <c r="AS167" s="128"/>
      <c r="AT167" s="128"/>
      <c r="AU167" s="128"/>
      <c r="AV167" s="128"/>
    </row>
    <row r="168" ht="16.5" customHeight="1">
      <c r="A168" s="128"/>
      <c r="C168" s="128"/>
      <c r="D168" s="128"/>
      <c r="E168" s="128"/>
      <c r="F168" s="128"/>
      <c r="G168" s="128"/>
      <c r="H168" s="128"/>
      <c r="I168" s="128"/>
      <c r="J168" s="128"/>
      <c r="K168" s="128"/>
      <c r="L168" s="128"/>
      <c r="M168" s="128"/>
      <c r="N168" s="128"/>
      <c r="O168" s="128"/>
      <c r="P168" s="128"/>
      <c r="Q168" s="128"/>
      <c r="R168" s="128"/>
      <c r="S168" s="128"/>
      <c r="T168" s="128"/>
      <c r="U168" s="128"/>
      <c r="Y168" s="128"/>
      <c r="Z168" s="161"/>
      <c r="AA168" s="128"/>
      <c r="AB168" s="128"/>
      <c r="AC168" s="128"/>
      <c r="AD168" s="128"/>
      <c r="AE168" s="128"/>
      <c r="AF168" s="128"/>
      <c r="AH168" s="128"/>
      <c r="AI168" s="162"/>
      <c r="AJ168" s="162"/>
      <c r="AK168" s="162"/>
      <c r="AL168" s="162"/>
      <c r="AQ168" s="128"/>
      <c r="AR168" s="128"/>
      <c r="AS168" s="128"/>
      <c r="AT168" s="128"/>
      <c r="AU168" s="128"/>
      <c r="AV168" s="128"/>
    </row>
    <row r="169" ht="16.5" customHeight="1">
      <c r="A169" s="128"/>
      <c r="C169" s="128"/>
      <c r="D169" s="128"/>
      <c r="E169" s="128"/>
      <c r="F169" s="128"/>
      <c r="G169" s="128"/>
      <c r="H169" s="128"/>
      <c r="I169" s="128"/>
      <c r="J169" s="128"/>
      <c r="K169" s="128"/>
      <c r="L169" s="128"/>
      <c r="M169" s="128"/>
      <c r="N169" s="128"/>
      <c r="O169" s="128"/>
      <c r="P169" s="128"/>
      <c r="Q169" s="128"/>
      <c r="R169" s="128"/>
      <c r="S169" s="128"/>
      <c r="T169" s="128"/>
      <c r="U169" s="128"/>
      <c r="Y169" s="128"/>
      <c r="Z169" s="161"/>
      <c r="AA169" s="128"/>
      <c r="AB169" s="128"/>
      <c r="AC169" s="128"/>
      <c r="AD169" s="128"/>
      <c r="AE169" s="128"/>
      <c r="AF169" s="128"/>
      <c r="AH169" s="128"/>
      <c r="AI169" s="162"/>
      <c r="AJ169" s="162"/>
      <c r="AK169" s="162"/>
      <c r="AL169" s="162"/>
      <c r="AQ169" s="128"/>
      <c r="AR169" s="128"/>
      <c r="AS169" s="128"/>
      <c r="AT169" s="128"/>
      <c r="AU169" s="128"/>
      <c r="AV169" s="128"/>
    </row>
    <row r="170" ht="16.5" customHeight="1">
      <c r="A170" s="128"/>
      <c r="C170" s="128"/>
      <c r="D170" s="128"/>
      <c r="E170" s="128"/>
      <c r="F170" s="128"/>
      <c r="G170" s="128"/>
      <c r="H170" s="128"/>
      <c r="I170" s="128"/>
      <c r="J170" s="128"/>
      <c r="K170" s="128"/>
      <c r="L170" s="128"/>
      <c r="M170" s="128"/>
      <c r="N170" s="128"/>
      <c r="O170" s="128"/>
      <c r="P170" s="128"/>
      <c r="Q170" s="128"/>
      <c r="R170" s="128"/>
      <c r="S170" s="128"/>
      <c r="T170" s="128"/>
      <c r="U170" s="128"/>
      <c r="W170" s="128"/>
      <c r="X170" s="128"/>
      <c r="Y170" s="128"/>
      <c r="Z170" s="161"/>
      <c r="AA170" s="128"/>
      <c r="AB170" s="128"/>
      <c r="AC170" s="128"/>
      <c r="AD170" s="128"/>
      <c r="AE170" s="128"/>
      <c r="AF170" s="128"/>
      <c r="AH170" s="128"/>
      <c r="AI170" s="162"/>
      <c r="AJ170" s="162"/>
      <c r="AK170" s="162"/>
      <c r="AL170" s="162"/>
      <c r="AQ170" s="128"/>
      <c r="AR170" s="128"/>
      <c r="AS170" s="128"/>
      <c r="AT170" s="128"/>
      <c r="AU170" s="128"/>
      <c r="AV170" s="128"/>
    </row>
    <row r="171" ht="16.5" customHeight="1">
      <c r="C171" s="128"/>
      <c r="D171" s="128"/>
      <c r="E171" s="128"/>
      <c r="F171" s="128"/>
      <c r="G171" s="128"/>
      <c r="H171" s="128"/>
      <c r="I171" s="128"/>
      <c r="J171" s="128"/>
      <c r="K171" s="128"/>
      <c r="L171" s="128"/>
      <c r="M171" s="128"/>
      <c r="N171" s="128"/>
      <c r="O171" s="128"/>
      <c r="P171" s="128"/>
      <c r="Q171" s="128"/>
      <c r="R171" s="128"/>
      <c r="S171" s="128"/>
      <c r="T171" s="128"/>
      <c r="U171" s="128"/>
      <c r="Z171" s="161"/>
      <c r="AF171" s="128"/>
      <c r="AH171" s="128"/>
      <c r="AI171" s="162"/>
      <c r="AJ171" s="162"/>
      <c r="AK171" s="162"/>
      <c r="AL171" s="162"/>
      <c r="AQ171" s="128"/>
      <c r="AR171" s="128"/>
      <c r="AS171" s="128"/>
      <c r="AT171" s="128"/>
      <c r="AU171" s="128"/>
      <c r="AV171" s="128"/>
    </row>
    <row r="172" ht="16.5" customHeight="1">
      <c r="C172" s="128"/>
      <c r="D172" s="128"/>
      <c r="E172" s="128"/>
      <c r="F172" s="128"/>
      <c r="G172" s="128"/>
      <c r="H172" s="128"/>
      <c r="I172" s="128"/>
      <c r="J172" s="128"/>
      <c r="K172" s="128"/>
      <c r="L172" s="128"/>
      <c r="M172" s="128"/>
      <c r="N172" s="128"/>
      <c r="O172" s="128"/>
      <c r="P172" s="128"/>
      <c r="Q172" s="128"/>
      <c r="R172" s="128"/>
      <c r="S172" s="128"/>
      <c r="T172" s="128"/>
      <c r="U172" s="128"/>
      <c r="Z172" s="161"/>
      <c r="AF172" s="128"/>
      <c r="AH172" s="128"/>
      <c r="AI172" s="162"/>
      <c r="AJ172" s="162"/>
      <c r="AK172" s="162"/>
      <c r="AL172" s="162"/>
      <c r="AQ172" s="128"/>
      <c r="AR172" s="128"/>
      <c r="AS172" s="128"/>
      <c r="AT172" s="128"/>
      <c r="AU172" s="128"/>
      <c r="AV172" s="128"/>
    </row>
    <row r="173" ht="16.5" customHeight="1">
      <c r="C173" s="128"/>
      <c r="D173" s="128"/>
      <c r="E173" s="128"/>
      <c r="F173" s="128"/>
      <c r="G173" s="128"/>
      <c r="H173" s="128"/>
      <c r="I173" s="128"/>
      <c r="J173" s="128"/>
      <c r="K173" s="128"/>
      <c r="L173" s="128"/>
      <c r="M173" s="128"/>
      <c r="N173" s="128"/>
      <c r="O173" s="128"/>
      <c r="P173" s="128"/>
      <c r="Q173" s="128"/>
      <c r="R173" s="128"/>
      <c r="S173" s="128"/>
      <c r="T173" s="128"/>
      <c r="U173" s="128"/>
      <c r="Z173" s="161"/>
      <c r="AF173" s="128"/>
      <c r="AH173" s="128"/>
      <c r="AI173" s="162"/>
      <c r="AJ173" s="162"/>
      <c r="AK173" s="162"/>
      <c r="AL173" s="162"/>
      <c r="AQ173" s="128"/>
      <c r="AR173" s="128"/>
      <c r="AS173" s="128"/>
      <c r="AT173" s="128"/>
      <c r="AU173" s="128"/>
      <c r="AV173" s="128"/>
    </row>
    <row r="174" ht="16.5" customHeight="1">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Y174" s="128"/>
      <c r="Z174" s="161"/>
      <c r="AB174" s="128"/>
      <c r="AD174" s="128"/>
      <c r="AE174" s="128"/>
      <c r="AF174" s="128"/>
      <c r="AG174" s="128"/>
      <c r="AH174" s="128"/>
      <c r="AI174" s="162"/>
      <c r="AJ174" s="162"/>
      <c r="AK174" s="128"/>
      <c r="AL174" s="128"/>
      <c r="AN174" s="128"/>
      <c r="AO174" s="120"/>
      <c r="AQ174" s="128"/>
      <c r="AR174" s="128"/>
      <c r="AS174" s="128"/>
      <c r="AT174" s="128"/>
      <c r="AU174" s="128"/>
      <c r="AV174" s="128"/>
    </row>
    <row r="175" ht="16.5" customHeight="1">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Y175" s="128"/>
      <c r="Z175" s="161"/>
      <c r="AB175" s="128"/>
      <c r="AD175" s="128"/>
      <c r="AE175" s="128"/>
      <c r="AF175" s="128"/>
      <c r="AG175" s="128"/>
      <c r="AH175" s="128"/>
      <c r="AI175" s="162"/>
      <c r="AJ175" s="162"/>
      <c r="AK175" s="128"/>
      <c r="AL175" s="128"/>
      <c r="AN175" s="128"/>
      <c r="AO175" s="120"/>
      <c r="AQ175" s="128"/>
      <c r="AR175" s="128"/>
      <c r="AS175" s="128"/>
      <c r="AT175" s="128"/>
      <c r="AU175" s="128"/>
      <c r="AV175" s="128"/>
    </row>
    <row r="176" ht="16.5" customHeight="1">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Y176" s="128"/>
      <c r="Z176" s="161"/>
      <c r="AB176" s="128"/>
      <c r="AD176" s="128"/>
      <c r="AE176" s="128"/>
      <c r="AF176" s="128"/>
      <c r="AG176" s="128"/>
      <c r="AH176" s="128"/>
      <c r="AI176" s="162"/>
      <c r="AJ176" s="162"/>
      <c r="AK176" s="128"/>
      <c r="AL176" s="128"/>
      <c r="AN176" s="128"/>
      <c r="AO176" s="120"/>
      <c r="AQ176" s="128"/>
      <c r="AR176" s="128"/>
      <c r="AS176" s="128"/>
      <c r="AT176" s="128"/>
      <c r="AU176" s="128"/>
      <c r="AV176" s="128"/>
    </row>
    <row r="177" ht="16.5" customHeight="1">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Y177" s="128"/>
      <c r="Z177" s="161"/>
      <c r="AB177" s="128"/>
      <c r="AD177" s="128"/>
      <c r="AE177" s="128"/>
      <c r="AF177" s="128"/>
      <c r="AG177" s="128"/>
      <c r="AH177" s="128"/>
      <c r="AI177" s="162"/>
      <c r="AJ177" s="162"/>
      <c r="AK177" s="128"/>
      <c r="AL177" s="128"/>
      <c r="AN177" s="128"/>
      <c r="AO177" s="120"/>
      <c r="AQ177" s="128"/>
      <c r="AR177" s="128"/>
      <c r="AS177" s="128"/>
      <c r="AT177" s="128"/>
      <c r="AU177" s="128"/>
      <c r="AV177" s="128"/>
    </row>
    <row r="178" ht="16.5" customHeight="1">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Y178" s="128"/>
      <c r="Z178" s="161"/>
      <c r="AB178" s="128"/>
      <c r="AD178" s="128"/>
      <c r="AE178" s="128"/>
      <c r="AF178" s="128"/>
      <c r="AG178" s="128"/>
      <c r="AH178" s="128"/>
      <c r="AI178" s="162"/>
      <c r="AJ178" s="162"/>
      <c r="AK178" s="128"/>
      <c r="AL178" s="128"/>
      <c r="AM178" s="128"/>
      <c r="AN178" s="128"/>
      <c r="AO178" s="120"/>
      <c r="AQ178" s="128"/>
      <c r="AR178" s="128"/>
      <c r="AS178" s="128"/>
      <c r="AT178" s="128"/>
      <c r="AU178" s="128"/>
      <c r="AV178" s="128"/>
    </row>
    <row r="179" ht="16.5" customHeight="1">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Y179" s="128"/>
      <c r="Z179" s="161"/>
      <c r="AB179" s="128"/>
      <c r="AD179" s="128"/>
      <c r="AE179" s="128"/>
      <c r="AF179" s="128"/>
      <c r="AG179" s="128"/>
      <c r="AH179" s="128"/>
      <c r="AI179" s="162"/>
      <c r="AJ179" s="162"/>
      <c r="AK179" s="128"/>
      <c r="AL179" s="128"/>
      <c r="AM179" s="128"/>
      <c r="AN179" s="128"/>
      <c r="AO179" s="120"/>
      <c r="AQ179" s="128"/>
      <c r="AR179" s="128"/>
      <c r="AS179" s="128"/>
      <c r="AT179" s="128"/>
      <c r="AU179" s="128"/>
      <c r="AV179" s="128"/>
    </row>
    <row r="180" ht="16.5" customHeight="1">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Y180" s="128"/>
      <c r="Z180" s="161"/>
      <c r="AB180" s="128"/>
      <c r="AD180" s="128"/>
      <c r="AE180" s="128"/>
      <c r="AF180" s="128"/>
      <c r="AG180" s="128"/>
      <c r="AH180" s="128"/>
      <c r="AI180" s="162"/>
      <c r="AJ180" s="162"/>
      <c r="AK180" s="128"/>
      <c r="AL180" s="128"/>
      <c r="AM180" s="128"/>
      <c r="AN180" s="128"/>
      <c r="AO180" s="120"/>
      <c r="AQ180" s="128"/>
      <c r="AR180" s="128"/>
      <c r="AS180" s="128"/>
      <c r="AT180" s="128"/>
      <c r="AU180" s="128"/>
      <c r="AV180" s="128"/>
    </row>
    <row r="181" ht="16.5" customHeight="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Y181" s="128"/>
      <c r="Z181" s="161"/>
      <c r="AB181" s="128"/>
      <c r="AD181" s="128"/>
      <c r="AE181" s="128"/>
      <c r="AF181" s="128"/>
      <c r="AG181" s="128"/>
      <c r="AH181" s="128"/>
      <c r="AI181" s="162"/>
      <c r="AJ181" s="162"/>
      <c r="AK181" s="128"/>
      <c r="AL181" s="128"/>
      <c r="AM181" s="128"/>
      <c r="AN181" s="128"/>
      <c r="AO181" s="120"/>
      <c r="AQ181" s="128"/>
      <c r="AR181" s="128"/>
      <c r="AS181" s="128"/>
      <c r="AT181" s="128"/>
      <c r="AU181" s="128"/>
      <c r="AV181" s="128"/>
    </row>
    <row r="182" ht="16.5" customHeight="1">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Y182" s="128"/>
      <c r="Z182" s="161"/>
      <c r="AB182" s="128"/>
      <c r="AD182" s="128"/>
      <c r="AE182" s="128"/>
      <c r="AF182" s="128"/>
      <c r="AG182" s="128"/>
      <c r="AH182" s="128"/>
      <c r="AI182" s="162"/>
      <c r="AJ182" s="162"/>
      <c r="AK182" s="128"/>
      <c r="AL182" s="128"/>
      <c r="AM182" s="128"/>
      <c r="AN182" s="128"/>
      <c r="AO182" s="120"/>
      <c r="AQ182" s="128"/>
      <c r="AR182" s="128"/>
      <c r="AS182" s="128"/>
      <c r="AT182" s="128"/>
      <c r="AU182" s="128"/>
      <c r="AV182" s="128"/>
    </row>
    <row r="183" ht="16.5" customHeight="1">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Y183" s="128"/>
      <c r="Z183" s="161"/>
      <c r="AB183" s="128"/>
      <c r="AD183" s="128"/>
      <c r="AE183" s="128"/>
      <c r="AF183" s="128"/>
      <c r="AG183" s="128"/>
      <c r="AH183" s="128"/>
      <c r="AI183" s="162"/>
      <c r="AJ183" s="162"/>
      <c r="AK183" s="128"/>
      <c r="AL183" s="128"/>
      <c r="AM183" s="128"/>
      <c r="AN183" s="128"/>
      <c r="AO183" s="120"/>
      <c r="AQ183" s="128"/>
      <c r="AR183" s="128"/>
      <c r="AS183" s="128"/>
      <c r="AT183" s="128"/>
      <c r="AU183" s="128"/>
      <c r="AV183" s="128"/>
    </row>
    <row r="184" ht="16.5" customHeight="1">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Y184" s="128"/>
      <c r="Z184" s="161"/>
      <c r="AB184" s="128"/>
      <c r="AD184" s="128"/>
      <c r="AE184" s="128"/>
      <c r="AF184" s="128"/>
      <c r="AG184" s="128"/>
      <c r="AH184" s="128"/>
      <c r="AI184" s="162"/>
      <c r="AJ184" s="162"/>
      <c r="AK184" s="128"/>
      <c r="AL184" s="128"/>
      <c r="AM184" s="128"/>
      <c r="AN184" s="128"/>
      <c r="AO184" s="120"/>
      <c r="AQ184" s="128"/>
      <c r="AR184" s="128"/>
      <c r="AS184" s="128"/>
      <c r="AT184" s="128"/>
      <c r="AU184" s="128"/>
      <c r="AV184" s="128"/>
    </row>
    <row r="185" ht="16.5" customHeight="1">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Y185" s="128"/>
      <c r="Z185" s="161"/>
      <c r="AB185" s="128"/>
      <c r="AD185" s="128"/>
      <c r="AE185" s="128"/>
      <c r="AF185" s="128"/>
      <c r="AG185" s="128"/>
      <c r="AH185" s="128"/>
      <c r="AI185" s="162"/>
      <c r="AJ185" s="162"/>
      <c r="AK185" s="128"/>
      <c r="AL185" s="128"/>
      <c r="AM185" s="128"/>
      <c r="AN185" s="128"/>
      <c r="AO185" s="120"/>
      <c r="AQ185" s="128"/>
      <c r="AR185" s="128"/>
      <c r="AS185" s="128"/>
      <c r="AT185" s="128"/>
      <c r="AU185" s="128"/>
      <c r="AV185" s="128"/>
    </row>
    <row r="186" ht="16.5" customHeight="1">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Y186" s="128"/>
      <c r="Z186" s="161"/>
      <c r="AB186" s="128"/>
      <c r="AD186" s="128"/>
      <c r="AE186" s="128"/>
      <c r="AF186" s="128"/>
      <c r="AG186" s="128"/>
      <c r="AH186" s="128"/>
      <c r="AI186" s="162"/>
      <c r="AJ186" s="162"/>
      <c r="AK186" s="128"/>
      <c r="AL186" s="128"/>
      <c r="AM186" s="128"/>
      <c r="AN186" s="128"/>
      <c r="AO186" s="120"/>
      <c r="AQ186" s="128"/>
      <c r="AR186" s="128"/>
      <c r="AS186" s="128"/>
      <c r="AT186" s="128"/>
      <c r="AU186" s="128"/>
      <c r="AV186" s="128"/>
    </row>
    <row r="187" ht="16.5" customHeight="1">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Y187" s="128"/>
      <c r="Z187" s="161"/>
      <c r="AB187" s="128"/>
      <c r="AD187" s="128"/>
      <c r="AE187" s="128"/>
      <c r="AF187" s="128"/>
      <c r="AG187" s="128"/>
      <c r="AH187" s="128"/>
      <c r="AI187" s="162"/>
      <c r="AJ187" s="162"/>
      <c r="AK187" s="128"/>
      <c r="AL187" s="128"/>
      <c r="AM187" s="128"/>
      <c r="AN187" s="128"/>
      <c r="AO187" s="120"/>
      <c r="AQ187" s="128"/>
      <c r="AR187" s="128"/>
      <c r="AS187" s="128"/>
      <c r="AT187" s="128"/>
      <c r="AU187" s="128"/>
      <c r="AV187" s="128"/>
    </row>
    <row r="188" ht="16.5" customHeight="1">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Y188" s="128"/>
      <c r="Z188" s="161"/>
      <c r="AB188" s="128"/>
      <c r="AD188" s="128"/>
      <c r="AE188" s="128"/>
      <c r="AF188" s="128"/>
      <c r="AG188" s="128"/>
      <c r="AH188" s="128"/>
      <c r="AI188" s="162"/>
      <c r="AJ188" s="162"/>
      <c r="AK188" s="128"/>
      <c r="AL188" s="128"/>
      <c r="AM188" s="128"/>
      <c r="AN188" s="128"/>
      <c r="AO188" s="120"/>
      <c r="AQ188" s="128"/>
      <c r="AR188" s="128"/>
      <c r="AS188" s="128"/>
      <c r="AT188" s="128"/>
      <c r="AU188" s="128"/>
      <c r="AV188" s="128"/>
    </row>
    <row r="189" ht="16.5" customHeight="1">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Y189" s="128"/>
      <c r="Z189" s="161"/>
      <c r="AB189" s="128"/>
      <c r="AD189" s="128"/>
      <c r="AE189" s="128"/>
      <c r="AF189" s="128"/>
      <c r="AH189" s="128"/>
      <c r="AI189" s="162"/>
      <c r="AJ189" s="162"/>
      <c r="AK189" s="128"/>
      <c r="AL189" s="128"/>
      <c r="AM189" s="128"/>
      <c r="AN189" s="128"/>
      <c r="AO189" s="120"/>
      <c r="AQ189" s="128"/>
      <c r="AR189" s="128"/>
      <c r="AS189" s="128"/>
      <c r="AT189" s="128"/>
      <c r="AU189" s="128"/>
      <c r="AV189" s="128"/>
    </row>
    <row r="190" ht="16.5" customHeight="1">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Y190" s="128"/>
      <c r="Z190" s="161"/>
      <c r="AB190" s="128"/>
      <c r="AD190" s="128"/>
      <c r="AE190" s="128"/>
      <c r="AF190" s="128"/>
      <c r="AH190" s="128"/>
      <c r="AI190" s="162"/>
      <c r="AJ190" s="163"/>
      <c r="AK190" s="162"/>
      <c r="AL190" s="162"/>
      <c r="AM190" s="128"/>
      <c r="AN190" s="128"/>
      <c r="AO190" s="120"/>
      <c r="AQ190" s="128"/>
      <c r="AR190" s="128"/>
      <c r="AS190" s="128"/>
      <c r="AT190" s="128"/>
      <c r="AU190" s="128"/>
      <c r="AV190" s="128"/>
    </row>
    <row r="191" ht="16.5" customHeight="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Y191" s="128"/>
      <c r="Z191" s="161"/>
      <c r="AB191" s="128"/>
      <c r="AD191" s="128"/>
      <c r="AE191" s="128"/>
      <c r="AF191" s="128"/>
      <c r="AH191" s="128"/>
      <c r="AI191" s="162"/>
      <c r="AJ191" s="163"/>
      <c r="AK191" s="162"/>
      <c r="AL191" s="162"/>
      <c r="AM191" s="128"/>
      <c r="AN191" s="128"/>
      <c r="AO191" s="120"/>
      <c r="AQ191" s="128"/>
      <c r="AR191" s="128"/>
      <c r="AS191" s="128"/>
      <c r="AT191" s="128"/>
      <c r="AU191" s="128"/>
      <c r="AV191" s="128"/>
    </row>
    <row r="192" ht="16.5" customHeight="1">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Y192" s="128"/>
      <c r="Z192" s="161"/>
      <c r="AB192" s="128"/>
      <c r="AD192" s="128"/>
      <c r="AE192" s="128"/>
      <c r="AF192" s="128"/>
      <c r="AH192" s="128"/>
      <c r="AI192" s="162"/>
      <c r="AJ192" s="163"/>
      <c r="AK192" s="162"/>
      <c r="AL192" s="162"/>
      <c r="AM192" s="128"/>
      <c r="AN192" s="128"/>
      <c r="AO192" s="120"/>
      <c r="AQ192" s="128"/>
      <c r="AR192" s="128"/>
      <c r="AS192" s="128"/>
      <c r="AT192" s="128"/>
      <c r="AU192" s="128"/>
      <c r="AV192" s="128"/>
    </row>
    <row r="193" ht="16.5" customHeight="1">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Y193" s="128"/>
      <c r="Z193" s="161"/>
      <c r="AB193" s="128"/>
      <c r="AD193" s="128"/>
      <c r="AE193" s="128"/>
      <c r="AF193" s="128"/>
      <c r="AH193" s="128"/>
      <c r="AI193" s="162"/>
      <c r="AJ193" s="163"/>
      <c r="AK193" s="162"/>
      <c r="AL193" s="162"/>
      <c r="AM193" s="128"/>
      <c r="AN193" s="128"/>
      <c r="AO193" s="120"/>
      <c r="AQ193" s="128"/>
      <c r="AR193" s="128"/>
      <c r="AS193" s="128"/>
      <c r="AT193" s="128"/>
      <c r="AU193" s="128"/>
      <c r="AV193" s="128"/>
    </row>
    <row r="194" ht="16.5" customHeight="1">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Y194" s="128"/>
      <c r="Z194" s="161"/>
      <c r="AB194" s="128"/>
      <c r="AD194" s="128"/>
      <c r="AE194" s="128"/>
      <c r="AF194" s="128"/>
      <c r="AH194" s="128"/>
      <c r="AI194" s="162"/>
      <c r="AJ194" s="163"/>
      <c r="AK194" s="162"/>
      <c r="AL194" s="162"/>
      <c r="AM194" s="128"/>
      <c r="AN194" s="128"/>
      <c r="AO194" s="120"/>
      <c r="AQ194" s="128"/>
      <c r="AR194" s="128"/>
      <c r="AS194" s="128"/>
      <c r="AT194" s="128"/>
      <c r="AU194" s="128"/>
      <c r="AV194" s="128"/>
    </row>
    <row r="195" ht="16.5" customHeight="1">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Y195" s="128"/>
      <c r="Z195" s="161"/>
      <c r="AB195" s="128"/>
      <c r="AD195" s="128"/>
      <c r="AE195" s="128"/>
      <c r="AF195" s="128"/>
      <c r="AH195" s="128"/>
      <c r="AI195" s="162"/>
      <c r="AJ195" s="163"/>
      <c r="AK195" s="162"/>
      <c r="AL195" s="162"/>
      <c r="AM195" s="128"/>
      <c r="AN195" s="128"/>
      <c r="AO195" s="120"/>
      <c r="AQ195" s="128"/>
      <c r="AR195" s="128"/>
      <c r="AS195" s="128"/>
      <c r="AT195" s="128"/>
      <c r="AU195" s="128"/>
      <c r="AV195" s="128"/>
    </row>
    <row r="196" ht="16.5" customHeight="1">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Y196" s="128"/>
      <c r="Z196" s="161"/>
      <c r="AB196" s="128"/>
      <c r="AD196" s="128"/>
      <c r="AE196" s="128"/>
      <c r="AF196" s="128"/>
      <c r="AH196" s="128"/>
      <c r="AI196" s="162"/>
      <c r="AJ196" s="163"/>
      <c r="AK196" s="162"/>
      <c r="AL196" s="162"/>
      <c r="AM196" s="128"/>
      <c r="AN196" s="128"/>
      <c r="AO196" s="120"/>
      <c r="AQ196" s="128"/>
      <c r="AR196" s="128"/>
      <c r="AS196" s="128"/>
      <c r="AT196" s="128"/>
      <c r="AU196" s="128"/>
      <c r="AV196" s="128"/>
    </row>
    <row r="197" ht="16.5" customHeight="1">
      <c r="A197" s="128"/>
      <c r="B197" s="128"/>
      <c r="C197" s="128"/>
      <c r="D197" s="128"/>
      <c r="E197" s="128"/>
      <c r="F197" s="128"/>
      <c r="G197" s="128"/>
      <c r="H197" s="128"/>
      <c r="I197" s="128"/>
      <c r="J197" s="128"/>
      <c r="K197" s="128"/>
      <c r="L197" s="128"/>
      <c r="M197" s="128"/>
      <c r="N197" s="128"/>
      <c r="O197" s="128"/>
      <c r="P197" s="128"/>
      <c r="Q197" s="128"/>
      <c r="R197" s="128"/>
      <c r="S197" s="128"/>
      <c r="T197" s="128"/>
      <c r="U197" s="128"/>
      <c r="Z197" s="161"/>
      <c r="AH197" s="128"/>
      <c r="AI197" s="162"/>
      <c r="AJ197" s="162"/>
      <c r="AK197" s="162"/>
      <c r="AL197" s="162"/>
      <c r="AM197" s="128"/>
      <c r="AN197" s="128"/>
      <c r="AQ197" s="128"/>
      <c r="AR197" s="128"/>
      <c r="AS197" s="128"/>
      <c r="AT197" s="128"/>
      <c r="AU197" s="128"/>
      <c r="AV197" s="128"/>
    </row>
    <row r="198" ht="16.5" customHeight="1">
      <c r="A198" s="128"/>
      <c r="B198" s="128"/>
      <c r="C198" s="128"/>
      <c r="D198" s="128"/>
      <c r="E198" s="128"/>
      <c r="F198" s="128"/>
      <c r="G198" s="128"/>
      <c r="H198" s="128"/>
      <c r="I198" s="128"/>
      <c r="J198" s="128"/>
      <c r="K198" s="128"/>
      <c r="L198" s="128"/>
      <c r="M198" s="128"/>
      <c r="N198" s="128"/>
      <c r="O198" s="128"/>
      <c r="P198" s="128"/>
      <c r="Q198" s="128"/>
      <c r="R198" s="128"/>
      <c r="S198" s="128"/>
      <c r="T198" s="128"/>
      <c r="U198" s="128"/>
      <c r="Z198" s="161"/>
      <c r="AH198" s="128"/>
      <c r="AI198" s="162"/>
      <c r="AJ198" s="162"/>
      <c r="AK198" s="162"/>
      <c r="AL198" s="162"/>
      <c r="AM198" s="128"/>
      <c r="AN198" s="128"/>
      <c r="AQ198" s="128"/>
      <c r="AR198" s="128"/>
      <c r="AS198" s="128"/>
      <c r="AT198" s="128"/>
      <c r="AU198" s="128"/>
      <c r="AV198" s="128"/>
    </row>
    <row r="199" ht="16.5" customHeight="1">
      <c r="A199" s="128"/>
      <c r="B199" s="128"/>
      <c r="C199" s="128"/>
      <c r="D199" s="128"/>
      <c r="E199" s="128"/>
      <c r="F199" s="128"/>
      <c r="G199" s="128"/>
      <c r="H199" s="128"/>
      <c r="I199" s="128"/>
      <c r="J199" s="128"/>
      <c r="K199" s="128"/>
      <c r="L199" s="128"/>
      <c r="M199" s="128"/>
      <c r="N199" s="128"/>
      <c r="O199" s="128"/>
      <c r="P199" s="128"/>
      <c r="Q199" s="128"/>
      <c r="R199" s="128"/>
      <c r="S199" s="128"/>
      <c r="T199" s="128"/>
      <c r="U199" s="128"/>
      <c r="Z199" s="161"/>
      <c r="AH199" s="128"/>
      <c r="AI199" s="162"/>
      <c r="AJ199" s="162"/>
      <c r="AK199" s="162"/>
      <c r="AL199" s="162"/>
      <c r="AM199" s="128"/>
      <c r="AN199" s="128"/>
      <c r="AQ199" s="128"/>
      <c r="AR199" s="128"/>
      <c r="AS199" s="128"/>
      <c r="AT199" s="128"/>
      <c r="AU199" s="128"/>
      <c r="AV199" s="128"/>
    </row>
    <row r="200" ht="16.5" customHeight="1">
      <c r="A200" s="128"/>
      <c r="B200" s="128"/>
      <c r="C200" s="128"/>
      <c r="D200" s="128"/>
      <c r="E200" s="128"/>
      <c r="F200" s="128"/>
      <c r="G200" s="128"/>
      <c r="H200" s="128"/>
      <c r="I200" s="128"/>
      <c r="J200" s="128"/>
      <c r="K200" s="128"/>
      <c r="L200" s="128"/>
      <c r="M200" s="128"/>
      <c r="N200" s="128"/>
      <c r="O200" s="128"/>
      <c r="P200" s="128"/>
      <c r="Q200" s="128"/>
      <c r="R200" s="128"/>
      <c r="S200" s="128"/>
      <c r="T200" s="128"/>
      <c r="U200" s="128"/>
      <c r="Z200" s="161"/>
      <c r="AH200" s="128"/>
      <c r="AI200" s="162"/>
      <c r="AJ200" s="162"/>
      <c r="AK200" s="162"/>
      <c r="AL200" s="162"/>
      <c r="AM200" s="128"/>
      <c r="AN200" s="128"/>
      <c r="AQ200" s="128"/>
      <c r="AR200" s="128"/>
      <c r="AS200" s="128"/>
      <c r="AT200" s="128"/>
      <c r="AU200" s="128"/>
      <c r="AV200" s="128"/>
    </row>
    <row r="201" ht="16.5" customHeight="1">
      <c r="A201" s="128"/>
      <c r="B201" s="128"/>
      <c r="C201" s="128"/>
      <c r="D201" s="128"/>
      <c r="E201" s="128"/>
      <c r="F201" s="128"/>
      <c r="G201" s="128"/>
      <c r="H201" s="128"/>
      <c r="I201" s="128"/>
      <c r="J201" s="128"/>
      <c r="K201" s="128"/>
      <c r="L201" s="128"/>
      <c r="M201" s="128"/>
      <c r="N201" s="128"/>
      <c r="O201" s="128"/>
      <c r="P201" s="128"/>
      <c r="Q201" s="128"/>
      <c r="R201" s="128"/>
      <c r="S201" s="128"/>
      <c r="T201" s="128"/>
      <c r="U201" s="128"/>
      <c r="Z201" s="161"/>
      <c r="AH201" s="128"/>
      <c r="AI201" s="162"/>
      <c r="AJ201" s="162"/>
      <c r="AK201" s="162"/>
      <c r="AL201" s="162"/>
      <c r="AM201" s="128"/>
      <c r="AN201" s="128"/>
      <c r="AQ201" s="128"/>
      <c r="AR201" s="128"/>
      <c r="AS201" s="128"/>
      <c r="AT201" s="128"/>
      <c r="AU201" s="128"/>
      <c r="AV201" s="128"/>
    </row>
    <row r="202" ht="16.5" customHeight="1">
      <c r="A202" s="128"/>
      <c r="B202" s="128"/>
      <c r="C202" s="128"/>
      <c r="D202" s="128"/>
      <c r="E202" s="128"/>
      <c r="F202" s="128"/>
      <c r="G202" s="128"/>
      <c r="H202" s="128"/>
      <c r="I202" s="128"/>
      <c r="J202" s="128"/>
      <c r="K202" s="128"/>
      <c r="L202" s="128"/>
      <c r="M202" s="128"/>
      <c r="N202" s="128"/>
      <c r="O202" s="128"/>
      <c r="P202" s="128"/>
      <c r="Q202" s="128"/>
      <c r="R202" s="128"/>
      <c r="S202" s="128"/>
      <c r="T202" s="128"/>
      <c r="U202" s="128"/>
      <c r="Z202" s="161"/>
      <c r="AH202" s="128"/>
      <c r="AI202" s="162"/>
      <c r="AJ202" s="162"/>
      <c r="AK202" s="162"/>
      <c r="AL202" s="162"/>
      <c r="AM202" s="128"/>
      <c r="AN202" s="128"/>
      <c r="AQ202" s="128"/>
      <c r="AR202" s="128"/>
      <c r="AS202" s="128"/>
      <c r="AT202" s="128"/>
      <c r="AU202" s="128"/>
      <c r="AV202" s="128"/>
    </row>
    <row r="203" ht="16.5" customHeight="1">
      <c r="A203" s="128"/>
      <c r="B203" s="128"/>
      <c r="C203" s="128"/>
      <c r="D203" s="128"/>
      <c r="E203" s="128"/>
      <c r="F203" s="128"/>
      <c r="G203" s="128"/>
      <c r="H203" s="128"/>
      <c r="I203" s="128"/>
      <c r="J203" s="128"/>
      <c r="K203" s="128"/>
      <c r="L203" s="128"/>
      <c r="M203" s="128"/>
      <c r="N203" s="128"/>
      <c r="O203" s="128"/>
      <c r="P203" s="128"/>
      <c r="Q203" s="128"/>
      <c r="R203" s="128"/>
      <c r="S203" s="128"/>
      <c r="T203" s="128"/>
      <c r="U203" s="128"/>
      <c r="Z203" s="161"/>
      <c r="AH203" s="128"/>
      <c r="AI203" s="162"/>
      <c r="AJ203" s="162"/>
      <c r="AK203" s="162"/>
      <c r="AL203" s="162"/>
      <c r="AM203" s="128"/>
      <c r="AN203" s="128"/>
      <c r="AQ203" s="128"/>
      <c r="AR203" s="128"/>
      <c r="AS203" s="128"/>
      <c r="AT203" s="128"/>
      <c r="AU203" s="128"/>
      <c r="AV203" s="128"/>
    </row>
    <row r="204" ht="16.5" customHeight="1">
      <c r="A204" s="128"/>
      <c r="B204" s="128"/>
      <c r="C204" s="128"/>
      <c r="D204" s="128"/>
      <c r="E204" s="128"/>
      <c r="F204" s="128"/>
      <c r="G204" s="128"/>
      <c r="H204" s="128"/>
      <c r="I204" s="128"/>
      <c r="J204" s="128"/>
      <c r="K204" s="128"/>
      <c r="L204" s="128"/>
      <c r="M204" s="128"/>
      <c r="N204" s="128"/>
      <c r="O204" s="128"/>
      <c r="P204" s="128"/>
      <c r="Q204" s="128"/>
      <c r="R204" s="128"/>
      <c r="S204" s="128"/>
      <c r="T204" s="128"/>
      <c r="U204" s="128"/>
      <c r="Z204" s="161"/>
      <c r="AH204" s="128"/>
      <c r="AI204" s="162"/>
      <c r="AJ204" s="162"/>
      <c r="AK204" s="162"/>
      <c r="AL204" s="162"/>
      <c r="AM204" s="128"/>
      <c r="AN204" s="128"/>
      <c r="AQ204" s="128"/>
      <c r="AR204" s="128"/>
      <c r="AS204" s="128"/>
      <c r="AT204" s="128"/>
      <c r="AU204" s="128"/>
      <c r="AV204" s="128"/>
    </row>
    <row r="205" ht="16.5" customHeight="1">
      <c r="A205" s="128"/>
      <c r="B205" s="128"/>
      <c r="C205" s="128"/>
      <c r="D205" s="128"/>
      <c r="E205" s="128"/>
      <c r="F205" s="128"/>
      <c r="G205" s="128"/>
      <c r="H205" s="128"/>
      <c r="I205" s="128"/>
      <c r="J205" s="128"/>
      <c r="K205" s="128"/>
      <c r="L205" s="128"/>
      <c r="M205" s="128"/>
      <c r="N205" s="128"/>
      <c r="O205" s="128"/>
      <c r="P205" s="128"/>
      <c r="Q205" s="128"/>
      <c r="R205" s="128"/>
      <c r="S205" s="128"/>
      <c r="T205" s="128"/>
      <c r="U205" s="128"/>
      <c r="Z205" s="161"/>
      <c r="AH205" s="128"/>
      <c r="AI205" s="162"/>
      <c r="AJ205" s="162"/>
      <c r="AK205" s="162"/>
      <c r="AL205" s="162"/>
      <c r="AM205" s="128"/>
      <c r="AN205" s="128"/>
      <c r="AQ205" s="128"/>
      <c r="AR205" s="128"/>
      <c r="AS205" s="128"/>
      <c r="AT205" s="128"/>
      <c r="AU205" s="128"/>
      <c r="AV205" s="128"/>
    </row>
    <row r="206" ht="16.5" customHeight="1">
      <c r="A206" s="128"/>
      <c r="B206" s="128"/>
      <c r="C206" s="128"/>
      <c r="D206" s="128"/>
      <c r="E206" s="128"/>
      <c r="F206" s="128"/>
      <c r="G206" s="128"/>
      <c r="H206" s="128"/>
      <c r="I206" s="128"/>
      <c r="J206" s="128"/>
      <c r="K206" s="128"/>
      <c r="L206" s="128"/>
      <c r="M206" s="128"/>
      <c r="N206" s="128"/>
      <c r="O206" s="128"/>
      <c r="P206" s="128"/>
      <c r="Q206" s="128"/>
      <c r="R206" s="128"/>
      <c r="S206" s="128"/>
      <c r="T206" s="128"/>
      <c r="U206" s="128"/>
      <c r="Z206" s="161"/>
      <c r="AH206" s="128"/>
      <c r="AI206" s="162"/>
      <c r="AJ206" s="162"/>
      <c r="AK206" s="162"/>
      <c r="AL206" s="162"/>
      <c r="AM206" s="128"/>
      <c r="AN206" s="128"/>
      <c r="AQ206" s="128"/>
      <c r="AR206" s="128"/>
      <c r="AS206" s="128"/>
      <c r="AT206" s="128"/>
      <c r="AU206" s="128"/>
      <c r="AV206" s="128"/>
    </row>
    <row r="207" ht="16.5" customHeight="1">
      <c r="A207" s="128"/>
      <c r="B207" s="128"/>
      <c r="C207" s="128"/>
      <c r="D207" s="128"/>
      <c r="E207" s="128"/>
      <c r="F207" s="128"/>
      <c r="G207" s="128"/>
      <c r="H207" s="128"/>
      <c r="I207" s="128"/>
      <c r="J207" s="128"/>
      <c r="K207" s="128"/>
      <c r="L207" s="128"/>
      <c r="M207" s="128"/>
      <c r="N207" s="128"/>
      <c r="O207" s="128"/>
      <c r="P207" s="128"/>
      <c r="Q207" s="128"/>
      <c r="R207" s="128"/>
      <c r="S207" s="128"/>
      <c r="T207" s="128"/>
      <c r="U207" s="128"/>
      <c r="Z207" s="161"/>
      <c r="AH207" s="128"/>
      <c r="AI207" s="162"/>
      <c r="AJ207" s="162"/>
      <c r="AK207" s="162"/>
      <c r="AL207" s="162"/>
      <c r="AM207" s="128"/>
      <c r="AN207" s="128"/>
      <c r="AQ207" s="128"/>
      <c r="AR207" s="128"/>
      <c r="AS207" s="128"/>
      <c r="AT207" s="128"/>
      <c r="AU207" s="128"/>
      <c r="AV207" s="128"/>
    </row>
    <row r="208" ht="16.5" customHeight="1">
      <c r="A208" s="128"/>
      <c r="B208" s="128"/>
      <c r="C208" s="128"/>
      <c r="D208" s="128"/>
      <c r="E208" s="128"/>
      <c r="F208" s="128"/>
      <c r="G208" s="128"/>
      <c r="H208" s="128"/>
      <c r="I208" s="128"/>
      <c r="J208" s="128"/>
      <c r="K208" s="128"/>
      <c r="L208" s="128"/>
      <c r="M208" s="128"/>
      <c r="N208" s="128"/>
      <c r="O208" s="128"/>
      <c r="P208" s="128"/>
      <c r="Q208" s="128"/>
      <c r="R208" s="128"/>
      <c r="S208" s="128"/>
      <c r="T208" s="128"/>
      <c r="U208" s="128"/>
      <c r="Z208" s="161"/>
      <c r="AH208" s="128"/>
      <c r="AI208" s="162"/>
      <c r="AJ208" s="162"/>
      <c r="AK208" s="162"/>
      <c r="AL208" s="162"/>
      <c r="AM208" s="128"/>
      <c r="AN208" s="128"/>
      <c r="AQ208" s="128"/>
      <c r="AR208" s="128"/>
      <c r="AS208" s="128"/>
      <c r="AT208" s="128"/>
      <c r="AU208" s="128"/>
      <c r="AV208" s="128"/>
    </row>
    <row r="209" ht="16.5" customHeight="1">
      <c r="A209" s="128"/>
      <c r="B209" s="128"/>
      <c r="C209" s="128"/>
      <c r="D209" s="128"/>
      <c r="E209" s="128"/>
      <c r="F209" s="128"/>
      <c r="G209" s="128"/>
      <c r="H209" s="128"/>
      <c r="I209" s="128"/>
      <c r="J209" s="128"/>
      <c r="K209" s="128"/>
      <c r="L209" s="128"/>
      <c r="M209" s="128"/>
      <c r="N209" s="128"/>
      <c r="O209" s="128"/>
      <c r="P209" s="128"/>
      <c r="Q209" s="128"/>
      <c r="R209" s="128"/>
      <c r="S209" s="128"/>
      <c r="T209" s="128"/>
      <c r="U209" s="128"/>
      <c r="Y209" s="128"/>
      <c r="Z209" s="161"/>
      <c r="AH209" s="128"/>
      <c r="AI209" s="162"/>
      <c r="AJ209" s="162"/>
      <c r="AK209" s="162"/>
      <c r="AL209" s="162"/>
      <c r="AM209" s="128"/>
      <c r="AN209" s="128"/>
      <c r="AQ209" s="128"/>
      <c r="AR209" s="128"/>
      <c r="AS209" s="128"/>
      <c r="AT209" s="128"/>
      <c r="AU209" s="128"/>
      <c r="AV209" s="128"/>
    </row>
    <row r="210" ht="16.5" customHeight="1">
      <c r="A210" s="128"/>
      <c r="B210" s="128"/>
      <c r="C210" s="128"/>
      <c r="D210" s="128"/>
      <c r="E210" s="128"/>
      <c r="F210" s="128"/>
      <c r="G210" s="128"/>
      <c r="H210" s="128"/>
      <c r="I210" s="128"/>
      <c r="J210" s="128"/>
      <c r="K210" s="128"/>
      <c r="L210" s="128"/>
      <c r="M210" s="128"/>
      <c r="N210" s="128"/>
      <c r="O210" s="128"/>
      <c r="P210" s="128"/>
      <c r="Q210" s="128"/>
      <c r="R210" s="128"/>
      <c r="S210" s="128"/>
      <c r="T210" s="128"/>
      <c r="U210" s="128"/>
      <c r="Z210" s="161"/>
      <c r="AH210" s="128"/>
      <c r="AI210" s="162"/>
      <c r="AJ210" s="162"/>
      <c r="AK210" s="162"/>
      <c r="AL210" s="162"/>
      <c r="AM210" s="128"/>
      <c r="AN210" s="128"/>
      <c r="AQ210" s="128"/>
      <c r="AR210" s="128"/>
      <c r="AS210" s="128"/>
      <c r="AT210" s="128"/>
      <c r="AU210" s="128"/>
      <c r="AV210" s="128"/>
    </row>
    <row r="211" ht="16.5" customHeight="1">
      <c r="A211" s="128"/>
      <c r="B211" s="128"/>
      <c r="C211" s="128"/>
      <c r="D211" s="128"/>
      <c r="E211" s="128"/>
      <c r="F211" s="128"/>
      <c r="G211" s="128"/>
      <c r="H211" s="128"/>
      <c r="I211" s="128"/>
      <c r="J211" s="128"/>
      <c r="K211" s="128"/>
      <c r="L211" s="128"/>
      <c r="M211" s="128"/>
      <c r="N211" s="128"/>
      <c r="O211" s="128"/>
      <c r="P211" s="128"/>
      <c r="Q211" s="128"/>
      <c r="R211" s="128"/>
      <c r="S211" s="128"/>
      <c r="T211" s="128"/>
      <c r="U211" s="128"/>
      <c r="Z211" s="161"/>
      <c r="AH211" s="128"/>
      <c r="AI211" s="162"/>
      <c r="AJ211" s="162"/>
      <c r="AK211" s="162"/>
      <c r="AL211" s="162"/>
      <c r="AM211" s="128"/>
      <c r="AN211" s="128"/>
      <c r="AQ211" s="128"/>
      <c r="AR211" s="128"/>
      <c r="AS211" s="128"/>
      <c r="AT211" s="128"/>
      <c r="AU211" s="128"/>
      <c r="AV211" s="128"/>
    </row>
    <row r="212" ht="16.5" customHeight="1">
      <c r="A212" s="128"/>
      <c r="B212" s="128"/>
      <c r="C212" s="128"/>
      <c r="D212" s="128"/>
      <c r="E212" s="128"/>
      <c r="F212" s="128"/>
      <c r="G212" s="128"/>
      <c r="H212" s="128"/>
      <c r="I212" s="128"/>
      <c r="J212" s="128"/>
      <c r="K212" s="128"/>
      <c r="L212" s="128"/>
      <c r="M212" s="128"/>
      <c r="N212" s="128"/>
      <c r="O212" s="128"/>
      <c r="P212" s="128"/>
      <c r="Q212" s="128"/>
      <c r="R212" s="128"/>
      <c r="S212" s="128"/>
      <c r="T212" s="128"/>
      <c r="U212" s="128"/>
      <c r="Z212" s="161"/>
      <c r="AH212" s="128"/>
      <c r="AI212" s="162"/>
      <c r="AJ212" s="162"/>
      <c r="AK212" s="162"/>
      <c r="AL212" s="162"/>
      <c r="AM212" s="128"/>
      <c r="AN212" s="128"/>
      <c r="AQ212" s="128"/>
      <c r="AR212" s="128"/>
      <c r="AS212" s="128"/>
      <c r="AT212" s="128"/>
      <c r="AU212" s="128"/>
      <c r="AV212" s="128"/>
    </row>
    <row r="213" ht="16.5" customHeight="1">
      <c r="A213" s="128"/>
      <c r="B213" s="128"/>
      <c r="C213" s="128"/>
      <c r="D213" s="128"/>
      <c r="E213" s="128"/>
      <c r="F213" s="128"/>
      <c r="G213" s="128"/>
      <c r="H213" s="128"/>
      <c r="I213" s="128"/>
      <c r="J213" s="128"/>
      <c r="K213" s="128"/>
      <c r="L213" s="128"/>
      <c r="M213" s="128"/>
      <c r="N213" s="128"/>
      <c r="O213" s="128"/>
      <c r="P213" s="128"/>
      <c r="Q213" s="128"/>
      <c r="R213" s="128"/>
      <c r="S213" s="128"/>
      <c r="T213" s="128"/>
      <c r="U213" s="128"/>
      <c r="Z213" s="161"/>
      <c r="AH213" s="128"/>
      <c r="AI213" s="162"/>
      <c r="AJ213" s="162"/>
      <c r="AK213" s="162"/>
      <c r="AL213" s="162"/>
      <c r="AM213" s="128"/>
      <c r="AN213" s="128"/>
      <c r="AQ213" s="128"/>
      <c r="AR213" s="128"/>
      <c r="AS213" s="128"/>
      <c r="AT213" s="128"/>
      <c r="AU213" s="128"/>
      <c r="AV213" s="128"/>
    </row>
    <row r="214" ht="16.5" customHeight="1">
      <c r="A214" s="128"/>
      <c r="B214" s="128"/>
      <c r="C214" s="128"/>
      <c r="D214" s="128"/>
      <c r="E214" s="128"/>
      <c r="F214" s="128"/>
      <c r="G214" s="128"/>
      <c r="H214" s="128"/>
      <c r="I214" s="128"/>
      <c r="J214" s="128"/>
      <c r="K214" s="128"/>
      <c r="L214" s="128"/>
      <c r="M214" s="128"/>
      <c r="N214" s="128"/>
      <c r="O214" s="128"/>
      <c r="P214" s="128"/>
      <c r="Q214" s="128"/>
      <c r="R214" s="128"/>
      <c r="S214" s="128"/>
      <c r="T214" s="128"/>
      <c r="U214" s="128"/>
      <c r="Z214" s="161"/>
      <c r="AH214" s="128"/>
      <c r="AI214" s="162"/>
      <c r="AJ214" s="162"/>
      <c r="AK214" s="162"/>
      <c r="AL214" s="162"/>
      <c r="AM214" s="128"/>
      <c r="AN214" s="128"/>
      <c r="AQ214" s="128"/>
      <c r="AR214" s="128"/>
      <c r="AS214" s="128"/>
      <c r="AT214" s="128"/>
      <c r="AU214" s="128"/>
      <c r="AV214" s="128"/>
    </row>
    <row r="215" ht="16.5" customHeight="1">
      <c r="A215" s="128"/>
      <c r="B215" s="128"/>
      <c r="C215" s="128"/>
      <c r="D215" s="128"/>
      <c r="E215" s="128"/>
      <c r="F215" s="128"/>
      <c r="G215" s="128"/>
      <c r="H215" s="128"/>
      <c r="I215" s="128"/>
      <c r="J215" s="128"/>
      <c r="K215" s="128"/>
      <c r="L215" s="128"/>
      <c r="M215" s="128"/>
      <c r="N215" s="128"/>
      <c r="O215" s="128"/>
      <c r="P215" s="128"/>
      <c r="Q215" s="128"/>
      <c r="R215" s="128"/>
      <c r="S215" s="128"/>
      <c r="T215" s="128"/>
      <c r="U215" s="128"/>
      <c r="Z215" s="161"/>
      <c r="AH215" s="128"/>
      <c r="AI215" s="162"/>
      <c r="AJ215" s="162"/>
      <c r="AK215" s="162"/>
      <c r="AL215" s="162"/>
      <c r="AM215" s="128"/>
      <c r="AN215" s="128"/>
      <c r="AQ215" s="128"/>
      <c r="AR215" s="128"/>
      <c r="AS215" s="128"/>
      <c r="AT215" s="128"/>
      <c r="AU215" s="128"/>
      <c r="AV215" s="128"/>
    </row>
    <row r="216" ht="16.5" customHeight="1">
      <c r="A216" s="128"/>
      <c r="B216" s="128"/>
      <c r="C216" s="128"/>
      <c r="D216" s="128"/>
      <c r="E216" s="128"/>
      <c r="F216" s="128"/>
      <c r="G216" s="128"/>
      <c r="H216" s="128"/>
      <c r="I216" s="128"/>
      <c r="J216" s="128"/>
      <c r="K216" s="128"/>
      <c r="L216" s="128"/>
      <c r="M216" s="128"/>
      <c r="N216" s="128"/>
      <c r="O216" s="128"/>
      <c r="P216" s="128"/>
      <c r="Q216" s="128"/>
      <c r="R216" s="128"/>
      <c r="S216" s="128"/>
      <c r="T216" s="128"/>
      <c r="U216" s="128"/>
      <c r="Z216" s="161"/>
      <c r="AH216" s="128"/>
      <c r="AI216" s="162"/>
      <c r="AJ216" s="162"/>
      <c r="AK216" s="162"/>
      <c r="AL216" s="162"/>
      <c r="AM216" s="128"/>
      <c r="AN216" s="128"/>
      <c r="AQ216" s="128"/>
      <c r="AR216" s="128"/>
      <c r="AS216" s="128"/>
      <c r="AT216" s="128"/>
      <c r="AU216" s="128"/>
      <c r="AV216" s="128"/>
    </row>
    <row r="217" ht="16.5" customHeight="1">
      <c r="A217" s="128"/>
      <c r="B217" s="128"/>
      <c r="C217" s="128"/>
      <c r="D217" s="128"/>
      <c r="E217" s="128"/>
      <c r="F217" s="128"/>
      <c r="G217" s="128"/>
      <c r="H217" s="128"/>
      <c r="I217" s="128"/>
      <c r="J217" s="128"/>
      <c r="K217" s="128"/>
      <c r="L217" s="128"/>
      <c r="M217" s="128"/>
      <c r="N217" s="128"/>
      <c r="O217" s="128"/>
      <c r="P217" s="128"/>
      <c r="Q217" s="128"/>
      <c r="R217" s="128"/>
      <c r="S217" s="128"/>
      <c r="T217" s="128"/>
      <c r="U217" s="128"/>
      <c r="Z217" s="161"/>
      <c r="AH217" s="128"/>
      <c r="AI217" s="162"/>
      <c r="AJ217" s="162"/>
      <c r="AK217" s="162"/>
      <c r="AL217" s="162"/>
      <c r="AM217" s="128"/>
      <c r="AN217" s="128"/>
      <c r="AQ217" s="128"/>
      <c r="AR217" s="128"/>
      <c r="AS217" s="128"/>
      <c r="AT217" s="128"/>
      <c r="AU217" s="128"/>
      <c r="AV217" s="128"/>
    </row>
    <row r="218" ht="16.5" customHeight="1">
      <c r="A218" s="128"/>
      <c r="B218" s="128"/>
      <c r="C218" s="128"/>
      <c r="D218" s="128"/>
      <c r="E218" s="128"/>
      <c r="F218" s="128"/>
      <c r="G218" s="128"/>
      <c r="H218" s="128"/>
      <c r="I218" s="128"/>
      <c r="J218" s="128"/>
      <c r="K218" s="128"/>
      <c r="L218" s="128"/>
      <c r="M218" s="128"/>
      <c r="N218" s="128"/>
      <c r="O218" s="128"/>
      <c r="P218" s="128"/>
      <c r="Q218" s="128"/>
      <c r="R218" s="128"/>
      <c r="S218" s="128"/>
      <c r="T218" s="128"/>
      <c r="U218" s="128"/>
      <c r="Z218" s="161"/>
      <c r="AH218" s="128"/>
      <c r="AI218" s="162"/>
      <c r="AJ218" s="162"/>
      <c r="AK218" s="162"/>
      <c r="AL218" s="162"/>
      <c r="AM218" s="128"/>
      <c r="AN218" s="128"/>
      <c r="AQ218" s="128"/>
      <c r="AR218" s="128"/>
      <c r="AS218" s="128"/>
      <c r="AT218" s="128"/>
      <c r="AU218" s="128"/>
      <c r="AV218" s="128"/>
    </row>
    <row r="219" ht="16.5" customHeight="1">
      <c r="A219" s="128"/>
      <c r="B219" s="128"/>
      <c r="C219" s="128"/>
      <c r="D219" s="128"/>
      <c r="E219" s="128"/>
      <c r="F219" s="128"/>
      <c r="G219" s="128"/>
      <c r="H219" s="128"/>
      <c r="I219" s="128"/>
      <c r="J219" s="128"/>
      <c r="K219" s="128"/>
      <c r="L219" s="128"/>
      <c r="M219" s="128"/>
      <c r="N219" s="128"/>
      <c r="O219" s="128"/>
      <c r="P219" s="128"/>
      <c r="Q219" s="128"/>
      <c r="R219" s="128"/>
      <c r="S219" s="128"/>
      <c r="T219" s="128"/>
      <c r="U219" s="128"/>
      <c r="Z219" s="161"/>
      <c r="AH219" s="128"/>
      <c r="AI219" s="162"/>
      <c r="AJ219" s="162"/>
      <c r="AK219" s="162"/>
      <c r="AL219" s="162"/>
      <c r="AM219" s="128"/>
      <c r="AN219" s="128"/>
      <c r="AQ219" s="128"/>
      <c r="AR219" s="128"/>
      <c r="AS219" s="128"/>
      <c r="AT219" s="128"/>
      <c r="AU219" s="128"/>
      <c r="AV219" s="128"/>
    </row>
    <row r="220" ht="16.5" customHeight="1">
      <c r="A220" s="128"/>
      <c r="B220" s="128"/>
      <c r="C220" s="128"/>
      <c r="D220" s="128"/>
      <c r="E220" s="128"/>
      <c r="F220" s="128"/>
      <c r="G220" s="128"/>
      <c r="H220" s="128"/>
      <c r="I220" s="128"/>
      <c r="J220" s="128"/>
      <c r="K220" s="128"/>
      <c r="L220" s="128"/>
      <c r="M220" s="128"/>
      <c r="N220" s="128"/>
      <c r="O220" s="128"/>
      <c r="P220" s="128"/>
      <c r="Q220" s="128"/>
      <c r="R220" s="128"/>
      <c r="S220" s="128"/>
      <c r="T220" s="128"/>
      <c r="U220" s="128"/>
      <c r="Z220" s="161"/>
      <c r="AH220" s="128"/>
      <c r="AI220" s="162"/>
      <c r="AJ220" s="162"/>
      <c r="AK220" s="162"/>
      <c r="AL220" s="162"/>
      <c r="AM220" s="128"/>
      <c r="AN220" s="128"/>
      <c r="AQ220" s="128"/>
      <c r="AR220" s="128"/>
      <c r="AS220" s="128"/>
      <c r="AT220" s="128"/>
      <c r="AU220" s="128"/>
      <c r="AV220" s="128"/>
    </row>
    <row r="221" ht="16.5" customHeight="1">
      <c r="A221" s="128"/>
      <c r="B221" s="128"/>
      <c r="C221" s="128"/>
      <c r="D221" s="128"/>
      <c r="E221" s="128"/>
      <c r="F221" s="128"/>
      <c r="G221" s="128"/>
      <c r="H221" s="128"/>
      <c r="I221" s="128"/>
      <c r="J221" s="128"/>
      <c r="K221" s="128"/>
      <c r="L221" s="128"/>
      <c r="M221" s="128"/>
      <c r="N221" s="128"/>
      <c r="O221" s="128"/>
      <c r="P221" s="128"/>
      <c r="Q221" s="128"/>
      <c r="R221" s="128"/>
      <c r="S221" s="128"/>
      <c r="T221" s="128"/>
      <c r="U221" s="128"/>
      <c r="Z221" s="161"/>
      <c r="AH221" s="128"/>
      <c r="AI221" s="162"/>
      <c r="AJ221" s="162"/>
      <c r="AK221" s="162"/>
      <c r="AL221" s="162"/>
      <c r="AM221" s="128"/>
      <c r="AN221" s="128"/>
      <c r="AQ221" s="128"/>
      <c r="AR221" s="128"/>
      <c r="AS221" s="128"/>
      <c r="AT221" s="128"/>
      <c r="AU221" s="128"/>
      <c r="AV221" s="128"/>
    </row>
    <row r="222" ht="16.5" customHeight="1">
      <c r="A222" s="128"/>
      <c r="B222" s="128"/>
      <c r="C222" s="128"/>
      <c r="D222" s="128"/>
      <c r="E222" s="128"/>
      <c r="F222" s="128"/>
      <c r="G222" s="128"/>
      <c r="H222" s="128"/>
      <c r="I222" s="128"/>
      <c r="J222" s="128"/>
      <c r="K222" s="128"/>
      <c r="L222" s="128"/>
      <c r="M222" s="128"/>
      <c r="N222" s="128"/>
      <c r="O222" s="128"/>
      <c r="P222" s="128"/>
      <c r="Q222" s="128"/>
      <c r="R222" s="128"/>
      <c r="S222" s="128"/>
      <c r="T222" s="128"/>
      <c r="U222" s="128"/>
      <c r="Z222" s="161"/>
      <c r="AH222" s="128"/>
      <c r="AI222" s="162"/>
      <c r="AJ222" s="162"/>
      <c r="AK222" s="162"/>
      <c r="AL222" s="162"/>
      <c r="AM222" s="128"/>
      <c r="AN222" s="128"/>
      <c r="AQ222" s="128"/>
      <c r="AR222" s="128"/>
      <c r="AS222" s="128"/>
      <c r="AT222" s="128"/>
      <c r="AU222" s="128"/>
      <c r="AV222" s="128"/>
    </row>
    <row r="223" ht="16.5" customHeight="1">
      <c r="A223" s="128"/>
      <c r="B223" s="128"/>
      <c r="C223" s="128"/>
      <c r="D223" s="128"/>
      <c r="E223" s="128"/>
      <c r="F223" s="128"/>
      <c r="G223" s="128"/>
      <c r="H223" s="128"/>
      <c r="I223" s="128"/>
      <c r="J223" s="128"/>
      <c r="K223" s="128"/>
      <c r="L223" s="128"/>
      <c r="M223" s="128"/>
      <c r="N223" s="128"/>
      <c r="O223" s="128"/>
      <c r="P223" s="128"/>
      <c r="Q223" s="128"/>
      <c r="R223" s="128"/>
      <c r="S223" s="128"/>
      <c r="T223" s="128"/>
      <c r="U223" s="128"/>
      <c r="Z223" s="161"/>
      <c r="AH223" s="128"/>
      <c r="AI223" s="162"/>
      <c r="AJ223" s="162"/>
      <c r="AK223" s="162"/>
      <c r="AL223" s="162"/>
      <c r="AM223" s="128"/>
      <c r="AN223" s="128"/>
      <c r="AQ223" s="128"/>
      <c r="AR223" s="128"/>
      <c r="AS223" s="128"/>
      <c r="AT223" s="128"/>
      <c r="AU223" s="128"/>
      <c r="AV223" s="128"/>
    </row>
    <row r="224" ht="16.5" customHeight="1">
      <c r="A224" s="128"/>
      <c r="B224" s="128"/>
      <c r="C224" s="128"/>
      <c r="D224" s="128"/>
      <c r="E224" s="128"/>
      <c r="F224" s="128"/>
      <c r="G224" s="128"/>
      <c r="H224" s="128"/>
      <c r="I224" s="128"/>
      <c r="J224" s="128"/>
      <c r="K224" s="128"/>
      <c r="L224" s="128"/>
      <c r="M224" s="128"/>
      <c r="N224" s="128"/>
      <c r="O224" s="128"/>
      <c r="P224" s="128"/>
      <c r="Q224" s="128"/>
      <c r="R224" s="128"/>
      <c r="S224" s="128"/>
      <c r="T224" s="128"/>
      <c r="U224" s="128"/>
      <c r="Z224" s="161"/>
      <c r="AH224" s="128"/>
      <c r="AI224" s="162"/>
      <c r="AJ224" s="162"/>
      <c r="AK224" s="162"/>
      <c r="AL224" s="162"/>
      <c r="AM224" s="128"/>
      <c r="AN224" s="128"/>
      <c r="AQ224" s="128"/>
      <c r="AR224" s="128"/>
      <c r="AS224" s="128"/>
      <c r="AT224" s="128"/>
      <c r="AU224" s="128"/>
      <c r="AV224" s="128"/>
    </row>
    <row r="225" ht="16.5" customHeight="1">
      <c r="A225" s="128"/>
      <c r="B225" s="128"/>
      <c r="C225" s="128"/>
      <c r="D225" s="128"/>
      <c r="E225" s="128"/>
      <c r="F225" s="128"/>
      <c r="G225" s="128"/>
      <c r="H225" s="128"/>
      <c r="I225" s="128"/>
      <c r="J225" s="128"/>
      <c r="K225" s="128"/>
      <c r="L225" s="128"/>
      <c r="M225" s="128"/>
      <c r="N225" s="128"/>
      <c r="O225" s="128"/>
      <c r="P225" s="128"/>
      <c r="Q225" s="128"/>
      <c r="R225" s="128"/>
      <c r="S225" s="128"/>
      <c r="T225" s="128"/>
      <c r="U225" s="128"/>
      <c r="Z225" s="161"/>
      <c r="AH225" s="128"/>
      <c r="AI225" s="162"/>
      <c r="AJ225" s="162"/>
      <c r="AK225" s="162"/>
      <c r="AL225" s="162"/>
      <c r="AM225" s="128"/>
      <c r="AN225" s="128"/>
      <c r="AQ225" s="128"/>
      <c r="AR225" s="128"/>
      <c r="AS225" s="128"/>
      <c r="AT225" s="128"/>
      <c r="AU225" s="128"/>
      <c r="AV225" s="128"/>
    </row>
    <row r="226" ht="16.5" customHeight="1">
      <c r="A226" s="128"/>
      <c r="B226" s="128"/>
      <c r="C226" s="128"/>
      <c r="D226" s="128"/>
      <c r="E226" s="128"/>
      <c r="F226" s="128"/>
      <c r="G226" s="128"/>
      <c r="H226" s="128"/>
      <c r="I226" s="128"/>
      <c r="J226" s="128"/>
      <c r="K226" s="128"/>
      <c r="L226" s="128"/>
      <c r="M226" s="128"/>
      <c r="N226" s="128"/>
      <c r="O226" s="128"/>
      <c r="P226" s="128"/>
      <c r="Q226" s="128"/>
      <c r="R226" s="128"/>
      <c r="S226" s="128"/>
      <c r="T226" s="128"/>
      <c r="U226" s="128"/>
      <c r="Z226" s="161"/>
      <c r="AH226" s="128"/>
      <c r="AI226" s="162"/>
      <c r="AJ226" s="162"/>
      <c r="AK226" s="162"/>
      <c r="AL226" s="162"/>
      <c r="AM226" s="128"/>
      <c r="AN226" s="128"/>
      <c r="AQ226" s="128"/>
      <c r="AR226" s="128"/>
      <c r="AS226" s="128"/>
      <c r="AT226" s="128"/>
      <c r="AU226" s="128"/>
      <c r="AV226" s="128"/>
    </row>
    <row r="227" ht="16.5" customHeight="1">
      <c r="A227" s="128"/>
      <c r="B227" s="128"/>
      <c r="C227" s="128"/>
      <c r="D227" s="128"/>
      <c r="E227" s="128"/>
      <c r="F227" s="128"/>
      <c r="G227" s="128"/>
      <c r="H227" s="128"/>
      <c r="I227" s="128"/>
      <c r="J227" s="128"/>
      <c r="K227" s="128"/>
      <c r="L227" s="128"/>
      <c r="M227" s="128"/>
      <c r="N227" s="128"/>
      <c r="O227" s="128"/>
      <c r="P227" s="128"/>
      <c r="Q227" s="128"/>
      <c r="R227" s="128"/>
      <c r="S227" s="128"/>
      <c r="T227" s="128"/>
      <c r="U227" s="128"/>
      <c r="Z227" s="161"/>
      <c r="AH227" s="128"/>
      <c r="AI227" s="162"/>
      <c r="AJ227" s="162"/>
      <c r="AK227" s="162"/>
      <c r="AL227" s="162"/>
      <c r="AM227" s="128"/>
      <c r="AN227" s="128"/>
      <c r="AQ227" s="128"/>
      <c r="AR227" s="128"/>
      <c r="AS227" s="128"/>
      <c r="AT227" s="128"/>
      <c r="AU227" s="128"/>
      <c r="AV227" s="128"/>
    </row>
    <row r="228" ht="16.5" customHeight="1">
      <c r="A228" s="128"/>
      <c r="B228" s="128"/>
      <c r="C228" s="128"/>
      <c r="D228" s="128"/>
      <c r="E228" s="128"/>
      <c r="F228" s="128"/>
      <c r="G228" s="128"/>
      <c r="H228" s="128"/>
      <c r="I228" s="128"/>
      <c r="J228" s="128"/>
      <c r="K228" s="128"/>
      <c r="L228" s="128"/>
      <c r="M228" s="128"/>
      <c r="N228" s="128"/>
      <c r="O228" s="128"/>
      <c r="P228" s="128"/>
      <c r="Q228" s="128"/>
      <c r="R228" s="128"/>
      <c r="S228" s="128"/>
      <c r="T228" s="128"/>
      <c r="U228" s="128"/>
      <c r="Z228" s="161"/>
      <c r="AH228" s="128"/>
      <c r="AI228" s="162"/>
      <c r="AJ228" s="162"/>
      <c r="AK228" s="162"/>
      <c r="AL228" s="162"/>
      <c r="AM228" s="128"/>
      <c r="AN228" s="128"/>
      <c r="AQ228" s="128"/>
      <c r="AR228" s="128"/>
      <c r="AS228" s="128"/>
      <c r="AT228" s="128"/>
      <c r="AU228" s="128"/>
      <c r="AV228" s="128"/>
    </row>
    <row r="229" ht="16.5" customHeight="1">
      <c r="A229" s="128"/>
      <c r="B229" s="128"/>
      <c r="C229" s="128"/>
      <c r="D229" s="128"/>
      <c r="E229" s="128"/>
      <c r="F229" s="128"/>
      <c r="G229" s="128"/>
      <c r="H229" s="128"/>
      <c r="I229" s="128"/>
      <c r="J229" s="128"/>
      <c r="K229" s="128"/>
      <c r="L229" s="128"/>
      <c r="M229" s="128"/>
      <c r="N229" s="128"/>
      <c r="O229" s="128"/>
      <c r="P229" s="128"/>
      <c r="Q229" s="128"/>
      <c r="R229" s="128"/>
      <c r="S229" s="128"/>
      <c r="T229" s="128"/>
      <c r="U229" s="128"/>
      <c r="Z229" s="161"/>
      <c r="AH229" s="128"/>
      <c r="AI229" s="162"/>
      <c r="AJ229" s="162"/>
      <c r="AK229" s="162"/>
      <c r="AL229" s="162"/>
      <c r="AM229" s="128"/>
      <c r="AN229" s="128"/>
      <c r="AQ229" s="128"/>
      <c r="AR229" s="128"/>
      <c r="AS229" s="128"/>
      <c r="AT229" s="128"/>
      <c r="AU229" s="128"/>
      <c r="AV229" s="128"/>
    </row>
    <row r="230" ht="16.5" customHeight="1">
      <c r="A230" s="128"/>
      <c r="B230" s="128"/>
      <c r="C230" s="128"/>
      <c r="D230" s="128"/>
      <c r="E230" s="128"/>
      <c r="F230" s="128"/>
      <c r="G230" s="128"/>
      <c r="H230" s="128"/>
      <c r="I230" s="128"/>
      <c r="J230" s="128"/>
      <c r="K230" s="128"/>
      <c r="L230" s="128"/>
      <c r="M230" s="128"/>
      <c r="N230" s="128"/>
      <c r="O230" s="128"/>
      <c r="P230" s="128"/>
      <c r="Q230" s="128"/>
      <c r="R230" s="128"/>
      <c r="S230" s="128"/>
      <c r="T230" s="128"/>
      <c r="U230" s="128"/>
      <c r="Z230" s="161"/>
      <c r="AH230" s="128"/>
      <c r="AI230" s="162"/>
      <c r="AJ230" s="162"/>
      <c r="AK230" s="162"/>
      <c r="AL230" s="162"/>
      <c r="AM230" s="128"/>
      <c r="AN230" s="128"/>
      <c r="AQ230" s="128"/>
      <c r="AR230" s="128"/>
      <c r="AS230" s="128"/>
      <c r="AT230" s="128"/>
      <c r="AU230" s="128"/>
      <c r="AV230" s="128"/>
    </row>
    <row r="231" ht="16.5" customHeight="1">
      <c r="A231" s="128"/>
      <c r="B231" s="128"/>
      <c r="C231" s="128"/>
      <c r="D231" s="128"/>
      <c r="E231" s="128"/>
      <c r="F231" s="128"/>
      <c r="G231" s="128"/>
      <c r="H231" s="128"/>
      <c r="I231" s="128"/>
      <c r="J231" s="128"/>
      <c r="K231" s="128"/>
      <c r="L231" s="128"/>
      <c r="M231" s="128"/>
      <c r="N231" s="128"/>
      <c r="O231" s="128"/>
      <c r="P231" s="128"/>
      <c r="Q231" s="128"/>
      <c r="R231" s="128"/>
      <c r="S231" s="128"/>
      <c r="T231" s="128"/>
      <c r="U231" s="128"/>
      <c r="Z231" s="161"/>
      <c r="AH231" s="128"/>
      <c r="AI231" s="162"/>
      <c r="AJ231" s="162"/>
      <c r="AK231" s="162"/>
      <c r="AL231" s="162"/>
      <c r="AM231" s="128"/>
      <c r="AN231" s="128"/>
      <c r="AQ231" s="128"/>
      <c r="AR231" s="128"/>
      <c r="AS231" s="128"/>
      <c r="AT231" s="128"/>
      <c r="AU231" s="128"/>
      <c r="AV231" s="128"/>
    </row>
    <row r="232" ht="16.5" customHeight="1">
      <c r="A232" s="128"/>
      <c r="B232" s="128"/>
      <c r="C232" s="128"/>
      <c r="D232" s="128"/>
      <c r="E232" s="128"/>
      <c r="F232" s="128"/>
      <c r="G232" s="128"/>
      <c r="H232" s="128"/>
      <c r="I232" s="128"/>
      <c r="J232" s="128"/>
      <c r="K232" s="128"/>
      <c r="L232" s="128"/>
      <c r="M232" s="128"/>
      <c r="N232" s="128"/>
      <c r="O232" s="128"/>
      <c r="P232" s="128"/>
      <c r="Q232" s="128"/>
      <c r="R232" s="128"/>
      <c r="S232" s="128"/>
      <c r="T232" s="128"/>
      <c r="U232" s="128"/>
      <c r="Z232" s="161"/>
      <c r="AH232" s="128"/>
      <c r="AI232" s="162"/>
      <c r="AJ232" s="162"/>
      <c r="AK232" s="162"/>
      <c r="AL232" s="162"/>
      <c r="AM232" s="128"/>
      <c r="AN232" s="128"/>
      <c r="AQ232" s="128"/>
      <c r="AR232" s="128"/>
      <c r="AS232" s="128"/>
      <c r="AT232" s="128"/>
      <c r="AU232" s="128"/>
      <c r="AV232" s="128"/>
    </row>
    <row r="233" ht="16.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Z233" s="161"/>
      <c r="AH233" s="128"/>
      <c r="AI233" s="162"/>
      <c r="AJ233" s="162"/>
      <c r="AK233" s="162"/>
      <c r="AL233" s="162"/>
      <c r="AM233" s="128"/>
      <c r="AN233" s="128"/>
      <c r="AQ233" s="128"/>
      <c r="AR233" s="128"/>
      <c r="AS233" s="128"/>
      <c r="AT233" s="128"/>
      <c r="AU233" s="128"/>
      <c r="AV233" s="128"/>
    </row>
    <row r="234" ht="16.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Z234" s="161"/>
      <c r="AH234" s="128"/>
      <c r="AI234" s="162"/>
      <c r="AJ234" s="162"/>
      <c r="AK234" s="162"/>
      <c r="AL234" s="162"/>
      <c r="AM234" s="128"/>
      <c r="AN234" s="128"/>
      <c r="AQ234" s="128"/>
      <c r="AR234" s="128"/>
      <c r="AS234" s="128"/>
      <c r="AT234" s="128"/>
      <c r="AU234" s="128"/>
      <c r="AV234" s="128"/>
    </row>
    <row r="235" ht="16.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Z235" s="161"/>
      <c r="AH235" s="128"/>
      <c r="AI235" s="162"/>
      <c r="AJ235" s="162"/>
      <c r="AK235" s="162"/>
      <c r="AL235" s="162"/>
      <c r="AM235" s="128"/>
      <c r="AN235" s="128"/>
      <c r="AQ235" s="128"/>
      <c r="AR235" s="128"/>
      <c r="AS235" s="128"/>
      <c r="AT235" s="128"/>
      <c r="AU235" s="128"/>
      <c r="AV235" s="128"/>
    </row>
    <row r="236" ht="16.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Z236" s="161"/>
      <c r="AH236" s="128"/>
      <c r="AI236" s="162"/>
      <c r="AJ236" s="162"/>
      <c r="AK236" s="162"/>
      <c r="AL236" s="162"/>
      <c r="AM236" s="128"/>
      <c r="AN236" s="128"/>
      <c r="AQ236" s="128"/>
      <c r="AR236" s="128"/>
      <c r="AS236" s="128"/>
      <c r="AT236" s="128"/>
      <c r="AU236" s="128"/>
      <c r="AV236" s="128"/>
    </row>
    <row r="237" ht="16.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Z237" s="161"/>
      <c r="AH237" s="128"/>
      <c r="AI237" s="162"/>
      <c r="AJ237" s="162"/>
      <c r="AK237" s="162"/>
      <c r="AL237" s="162"/>
      <c r="AM237" s="128"/>
      <c r="AN237" s="128"/>
      <c r="AR237" s="128"/>
      <c r="AS237" s="128"/>
      <c r="AT237" s="128"/>
      <c r="AU237" s="128"/>
      <c r="AV237" s="128"/>
    </row>
    <row r="238" ht="16.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Z238" s="161"/>
      <c r="AH238" s="128"/>
      <c r="AI238" s="162"/>
      <c r="AJ238" s="162"/>
      <c r="AK238" s="162"/>
      <c r="AL238" s="162"/>
      <c r="AM238" s="128"/>
      <c r="AN238" s="128"/>
      <c r="AQ238" s="128"/>
      <c r="AR238" s="128"/>
      <c r="AS238" s="128"/>
      <c r="AT238" s="128"/>
      <c r="AU238" s="128"/>
      <c r="AV238" s="128"/>
    </row>
    <row r="239" ht="16.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Z239" s="161"/>
      <c r="AH239" s="128"/>
      <c r="AI239" s="162"/>
      <c r="AJ239" s="162"/>
      <c r="AK239" s="162"/>
      <c r="AL239" s="162"/>
      <c r="AM239" s="128"/>
      <c r="AN239" s="128"/>
      <c r="AQ239" s="128"/>
      <c r="AR239" s="128"/>
      <c r="AS239" s="128"/>
      <c r="AT239" s="128"/>
      <c r="AU239" s="128"/>
      <c r="AV239" s="128"/>
    </row>
    <row r="240" ht="16.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Z240" s="161"/>
      <c r="AH240" s="128"/>
      <c r="AI240" s="162"/>
      <c r="AJ240" s="162"/>
      <c r="AK240" s="162"/>
      <c r="AL240" s="162"/>
      <c r="AM240" s="128"/>
      <c r="AN240" s="128"/>
      <c r="AQ240" s="128"/>
      <c r="AR240" s="128"/>
      <c r="AS240" s="128"/>
      <c r="AT240" s="128"/>
      <c r="AU240" s="128"/>
      <c r="AV240" s="128"/>
    </row>
    <row r="241" ht="16.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Z241" s="161"/>
      <c r="AH241" s="128"/>
      <c r="AI241" s="162"/>
      <c r="AJ241" s="162"/>
      <c r="AK241" s="162"/>
      <c r="AL241" s="162"/>
      <c r="AM241" s="128"/>
      <c r="AN241" s="128"/>
      <c r="AQ241" s="128"/>
      <c r="AR241" s="128"/>
      <c r="AS241" s="128"/>
      <c r="AT241" s="128"/>
      <c r="AU241" s="128"/>
      <c r="AV241" s="128"/>
    </row>
    <row r="242" ht="16.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Z242" s="161"/>
      <c r="AH242" s="128"/>
      <c r="AI242" s="162"/>
      <c r="AJ242" s="162"/>
      <c r="AK242" s="162"/>
      <c r="AL242" s="162"/>
      <c r="AM242" s="128"/>
      <c r="AN242" s="128"/>
      <c r="AQ242" s="128"/>
      <c r="AR242" s="128"/>
      <c r="AS242" s="128"/>
      <c r="AT242" s="128"/>
      <c r="AU242" s="128"/>
      <c r="AV242" s="128"/>
    </row>
    <row r="243" ht="16.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Z243" s="161"/>
      <c r="AH243" s="128"/>
      <c r="AI243" s="162"/>
      <c r="AJ243" s="162"/>
      <c r="AK243" s="162"/>
      <c r="AL243" s="162"/>
      <c r="AM243" s="128"/>
      <c r="AN243" s="128"/>
      <c r="AR243" s="128"/>
      <c r="AS243" s="128"/>
      <c r="AT243" s="128"/>
      <c r="AU243" s="128"/>
      <c r="AV243" s="128"/>
    </row>
    <row r="244" ht="16.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Z244" s="161"/>
      <c r="AH244" s="128"/>
      <c r="AI244" s="162"/>
      <c r="AJ244" s="162"/>
      <c r="AK244" s="162"/>
      <c r="AL244" s="162"/>
      <c r="AM244" s="128"/>
      <c r="AN244" s="128"/>
      <c r="AR244" s="128"/>
      <c r="AS244" s="128"/>
      <c r="AT244" s="128"/>
      <c r="AU244" s="128"/>
      <c r="AV244" s="128"/>
    </row>
    <row r="245" ht="16.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Z245" s="161"/>
      <c r="AH245" s="128"/>
      <c r="AI245" s="162"/>
      <c r="AJ245" s="162"/>
      <c r="AK245" s="162"/>
      <c r="AL245" s="162"/>
      <c r="AM245" s="128"/>
      <c r="AN245" s="128"/>
      <c r="AR245" s="128"/>
      <c r="AS245" s="128"/>
      <c r="AT245" s="128"/>
      <c r="AU245" s="128"/>
      <c r="AV245" s="128"/>
    </row>
    <row r="246" ht="16.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Z246" s="161"/>
      <c r="AH246" s="128"/>
      <c r="AI246" s="162"/>
      <c r="AJ246" s="162"/>
      <c r="AK246" s="162"/>
      <c r="AL246" s="162"/>
      <c r="AM246" s="128"/>
      <c r="AN246" s="128"/>
      <c r="AR246" s="128"/>
      <c r="AS246" s="128"/>
      <c r="AT246" s="128"/>
      <c r="AU246" s="128"/>
      <c r="AV246" s="128"/>
    </row>
    <row r="247" ht="16.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Z247" s="161"/>
      <c r="AH247" s="128"/>
      <c r="AI247" s="162"/>
      <c r="AJ247" s="162"/>
      <c r="AK247" s="162"/>
      <c r="AL247" s="162"/>
      <c r="AM247" s="128"/>
      <c r="AN247" s="128"/>
      <c r="AR247" s="128"/>
      <c r="AS247" s="128"/>
      <c r="AT247" s="128"/>
      <c r="AU247" s="128"/>
      <c r="AV247" s="128"/>
    </row>
    <row r="248" ht="16.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Z248" s="161"/>
      <c r="AH248" s="128"/>
      <c r="AI248" s="162"/>
      <c r="AJ248" s="162"/>
      <c r="AK248" s="162"/>
      <c r="AL248" s="162"/>
      <c r="AM248" s="128"/>
      <c r="AN248" s="128"/>
      <c r="AR248" s="128"/>
      <c r="AS248" s="128"/>
      <c r="AT248" s="128"/>
      <c r="AU248" s="128"/>
      <c r="AV248" s="128"/>
    </row>
    <row r="249" ht="16.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Z249" s="161"/>
      <c r="AH249" s="128"/>
      <c r="AI249" s="162"/>
      <c r="AJ249" s="162"/>
      <c r="AK249" s="162"/>
      <c r="AL249" s="162"/>
      <c r="AM249" s="128"/>
      <c r="AN249" s="128"/>
      <c r="AR249" s="128"/>
      <c r="AS249" s="128"/>
      <c r="AT249" s="128"/>
      <c r="AU249" s="128"/>
      <c r="AV249" s="128"/>
    </row>
    <row r="250" ht="16.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Z250" s="161"/>
      <c r="AH250" s="128"/>
      <c r="AI250" s="162"/>
      <c r="AJ250" s="162"/>
      <c r="AK250" s="162"/>
      <c r="AL250" s="162"/>
      <c r="AM250" s="128"/>
      <c r="AN250" s="128"/>
      <c r="AR250" s="128"/>
      <c r="AS250" s="128"/>
      <c r="AT250" s="128"/>
      <c r="AU250" s="128"/>
      <c r="AV250" s="128"/>
    </row>
    <row r="251" ht="16.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Z251" s="161"/>
      <c r="AH251" s="128"/>
      <c r="AI251" s="162"/>
      <c r="AJ251" s="162"/>
      <c r="AK251" s="162"/>
      <c r="AL251" s="162"/>
      <c r="AM251" s="128"/>
      <c r="AN251" s="128"/>
      <c r="AR251" s="128"/>
      <c r="AS251" s="128"/>
      <c r="AT251" s="128"/>
      <c r="AU251" s="128"/>
      <c r="AV251" s="128"/>
    </row>
    <row r="252" ht="16.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Z252" s="161"/>
      <c r="AH252" s="128"/>
      <c r="AI252" s="162"/>
      <c r="AJ252" s="162"/>
      <c r="AK252" s="162"/>
      <c r="AL252" s="162"/>
      <c r="AM252" s="128"/>
      <c r="AN252" s="128"/>
      <c r="AR252" s="128"/>
      <c r="AS252" s="128"/>
      <c r="AT252" s="128"/>
      <c r="AU252" s="128"/>
      <c r="AV252" s="128"/>
    </row>
    <row r="253" ht="16.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Z253" s="161"/>
      <c r="AH253" s="128"/>
      <c r="AI253" s="162"/>
      <c r="AJ253" s="162"/>
      <c r="AK253" s="162"/>
      <c r="AL253" s="162"/>
      <c r="AM253" s="128"/>
      <c r="AN253" s="128"/>
      <c r="AR253" s="128"/>
      <c r="AS253" s="128"/>
      <c r="AT253" s="128"/>
      <c r="AU253" s="128"/>
      <c r="AV253" s="128"/>
    </row>
    <row r="254" ht="16.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Z254" s="161"/>
      <c r="AH254" s="128"/>
      <c r="AI254" s="162"/>
      <c r="AJ254" s="162"/>
      <c r="AK254" s="162"/>
      <c r="AL254" s="162"/>
      <c r="AM254" s="128"/>
      <c r="AN254" s="128"/>
      <c r="AR254" s="128"/>
      <c r="AS254" s="128"/>
      <c r="AT254" s="128"/>
      <c r="AU254" s="128"/>
      <c r="AV254" s="128"/>
    </row>
    <row r="255" ht="16.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Z255" s="161"/>
      <c r="AH255" s="128"/>
      <c r="AI255" s="162"/>
      <c r="AJ255" s="162"/>
      <c r="AK255" s="162"/>
      <c r="AL255" s="162"/>
      <c r="AM255" s="128"/>
      <c r="AN255" s="128"/>
      <c r="AR255" s="128"/>
      <c r="AS255" s="128"/>
      <c r="AT255" s="128"/>
      <c r="AU255" s="128"/>
      <c r="AV255" s="128"/>
    </row>
    <row r="256" ht="16.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Z256" s="161"/>
      <c r="AH256" s="128"/>
      <c r="AI256" s="162"/>
      <c r="AJ256" s="162"/>
      <c r="AK256" s="162"/>
      <c r="AL256" s="162"/>
      <c r="AM256" s="128"/>
      <c r="AN256" s="128"/>
      <c r="AR256" s="128"/>
      <c r="AS256" s="128"/>
      <c r="AT256" s="128"/>
      <c r="AU256" s="128"/>
      <c r="AV256" s="128"/>
    </row>
    <row r="257" ht="16.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Z257" s="161"/>
      <c r="AH257" s="128"/>
      <c r="AI257" s="162"/>
      <c r="AJ257" s="162"/>
      <c r="AK257" s="162"/>
      <c r="AL257" s="162"/>
      <c r="AM257" s="128"/>
      <c r="AN257" s="128"/>
      <c r="AR257" s="128"/>
      <c r="AS257" s="128"/>
      <c r="AT257" s="128"/>
      <c r="AU257" s="128"/>
      <c r="AV257" s="128"/>
    </row>
    <row r="258" ht="16.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Z258" s="161"/>
      <c r="AH258" s="128"/>
      <c r="AI258" s="162"/>
      <c r="AJ258" s="162"/>
      <c r="AK258" s="162"/>
      <c r="AL258" s="162"/>
      <c r="AM258" s="128"/>
      <c r="AN258" s="128"/>
      <c r="AR258" s="128"/>
      <c r="AS258" s="128"/>
      <c r="AT258" s="128"/>
      <c r="AU258" s="128"/>
      <c r="AV258" s="128"/>
    </row>
    <row r="259" ht="16.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Z259" s="161"/>
      <c r="AH259" s="128"/>
      <c r="AI259" s="162"/>
      <c r="AJ259" s="162"/>
      <c r="AK259" s="162"/>
      <c r="AL259" s="162"/>
      <c r="AM259" s="128"/>
      <c r="AN259" s="128"/>
      <c r="AR259" s="128"/>
      <c r="AS259" s="128"/>
      <c r="AT259" s="128"/>
      <c r="AU259" s="128"/>
      <c r="AV259" s="128"/>
    </row>
    <row r="260" ht="16.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Z260" s="161"/>
      <c r="AH260" s="128"/>
      <c r="AI260" s="162"/>
      <c r="AJ260" s="162"/>
      <c r="AK260" s="162"/>
      <c r="AL260" s="162"/>
      <c r="AM260" s="128"/>
      <c r="AN260" s="128"/>
      <c r="AR260" s="128"/>
      <c r="AS260" s="128"/>
      <c r="AT260" s="128"/>
      <c r="AU260" s="128"/>
      <c r="AV260" s="128"/>
    </row>
    <row r="261" ht="16.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Z261" s="161"/>
      <c r="AH261" s="128"/>
      <c r="AI261" s="162"/>
      <c r="AJ261" s="162"/>
      <c r="AK261" s="162"/>
      <c r="AL261" s="162"/>
      <c r="AM261" s="128"/>
      <c r="AN261" s="128"/>
      <c r="AR261" s="128"/>
      <c r="AS261" s="128"/>
      <c r="AT261" s="128"/>
      <c r="AU261" s="128"/>
      <c r="AV261" s="128"/>
    </row>
    <row r="262" ht="16.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Z262" s="161"/>
      <c r="AH262" s="128"/>
      <c r="AI262" s="162"/>
      <c r="AJ262" s="162"/>
      <c r="AK262" s="162"/>
      <c r="AL262" s="162"/>
      <c r="AM262" s="128"/>
      <c r="AN262" s="128"/>
      <c r="AR262" s="128"/>
      <c r="AS262" s="128"/>
      <c r="AT262" s="128"/>
      <c r="AU262" s="128"/>
      <c r="AV262" s="128"/>
    </row>
    <row r="263" ht="16.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Z263" s="161"/>
      <c r="AH263" s="128"/>
      <c r="AI263" s="162"/>
      <c r="AJ263" s="162"/>
      <c r="AK263" s="162"/>
      <c r="AL263" s="162"/>
      <c r="AM263" s="128"/>
      <c r="AN263" s="128"/>
      <c r="AR263" s="128"/>
      <c r="AS263" s="128"/>
      <c r="AT263" s="128"/>
      <c r="AU263" s="128"/>
      <c r="AV263" s="128"/>
    </row>
    <row r="264" ht="16.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Z264" s="161"/>
      <c r="AH264" s="128"/>
      <c r="AI264" s="162"/>
      <c r="AJ264" s="162"/>
      <c r="AK264" s="162"/>
      <c r="AL264" s="162"/>
      <c r="AM264" s="128"/>
      <c r="AN264" s="128"/>
      <c r="AR264" s="128"/>
      <c r="AS264" s="128"/>
      <c r="AT264" s="128"/>
      <c r="AU264" s="128"/>
      <c r="AV264" s="128"/>
    </row>
    <row r="265" ht="16.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Z265" s="161"/>
      <c r="AH265" s="128"/>
      <c r="AI265" s="162"/>
      <c r="AJ265" s="162"/>
      <c r="AK265" s="162"/>
      <c r="AL265" s="162"/>
      <c r="AM265" s="128"/>
      <c r="AN265" s="128"/>
      <c r="AR265" s="128"/>
      <c r="AS265" s="128"/>
      <c r="AT265" s="128"/>
      <c r="AU265" s="128"/>
      <c r="AV265" s="128"/>
    </row>
    <row r="266" ht="16.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Z266" s="161"/>
      <c r="AH266" s="128"/>
      <c r="AI266" s="162"/>
      <c r="AJ266" s="162"/>
      <c r="AK266" s="162"/>
      <c r="AL266" s="162"/>
      <c r="AM266" s="128"/>
      <c r="AN266" s="128"/>
      <c r="AR266" s="128"/>
      <c r="AS266" s="128"/>
      <c r="AT266" s="128"/>
      <c r="AU266" s="128"/>
      <c r="AV266" s="128"/>
    </row>
    <row r="267" ht="16.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Z267" s="161"/>
      <c r="AH267" s="128"/>
      <c r="AI267" s="162"/>
      <c r="AJ267" s="162"/>
      <c r="AK267" s="162"/>
      <c r="AL267" s="162"/>
      <c r="AM267" s="128"/>
      <c r="AN267" s="128"/>
      <c r="AR267" s="128"/>
      <c r="AS267" s="128"/>
      <c r="AT267" s="128"/>
      <c r="AU267" s="128"/>
      <c r="AV267" s="128"/>
    </row>
    <row r="268" ht="16.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Z268" s="161"/>
      <c r="AH268" s="128"/>
      <c r="AI268" s="162"/>
      <c r="AJ268" s="162"/>
      <c r="AK268" s="162"/>
      <c r="AL268" s="162"/>
      <c r="AM268" s="128"/>
      <c r="AN268" s="128"/>
      <c r="AR268" s="128"/>
      <c r="AS268" s="128"/>
      <c r="AT268" s="128"/>
      <c r="AU268" s="128"/>
      <c r="AV268" s="128"/>
    </row>
    <row r="269" ht="16.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Z269" s="161"/>
      <c r="AH269" s="128"/>
      <c r="AI269" s="162"/>
      <c r="AJ269" s="162"/>
      <c r="AK269" s="162"/>
      <c r="AL269" s="162"/>
      <c r="AM269" s="128"/>
      <c r="AN269" s="128"/>
      <c r="AR269" s="128"/>
      <c r="AS269" s="128"/>
      <c r="AT269" s="128"/>
      <c r="AU269" s="128"/>
      <c r="AV269" s="128"/>
    </row>
    <row r="270" ht="16.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Z270" s="161"/>
      <c r="AH270" s="128"/>
      <c r="AI270" s="162"/>
      <c r="AJ270" s="162"/>
      <c r="AK270" s="162"/>
      <c r="AL270" s="162"/>
      <c r="AM270" s="128"/>
      <c r="AN270" s="128"/>
      <c r="AR270" s="128"/>
      <c r="AS270" s="128"/>
      <c r="AT270" s="128"/>
      <c r="AU270" s="128"/>
      <c r="AV270" s="128"/>
    </row>
    <row r="271" ht="16.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Z271" s="161"/>
      <c r="AH271" s="128"/>
      <c r="AI271" s="162"/>
      <c r="AJ271" s="162"/>
      <c r="AK271" s="162"/>
      <c r="AL271" s="162"/>
      <c r="AM271" s="128"/>
      <c r="AN271" s="128"/>
      <c r="AR271" s="128"/>
      <c r="AS271" s="128"/>
      <c r="AT271" s="128"/>
      <c r="AU271" s="128"/>
      <c r="AV271" s="128"/>
    </row>
    <row r="272" ht="16.5" customHeight="1">
      <c r="A272" s="128"/>
      <c r="B272" s="128"/>
      <c r="F272" s="128"/>
      <c r="G272" s="128"/>
      <c r="H272" s="128"/>
      <c r="I272" s="128"/>
      <c r="L272" s="128"/>
      <c r="M272" s="128"/>
      <c r="N272" s="128"/>
      <c r="O272" s="128"/>
      <c r="P272" s="128"/>
      <c r="Q272" s="128"/>
      <c r="R272" s="128"/>
      <c r="S272" s="128"/>
      <c r="T272" s="128"/>
      <c r="U272" s="128"/>
      <c r="Z272" s="161"/>
      <c r="AH272" s="128"/>
      <c r="AI272" s="162"/>
      <c r="AJ272" s="162"/>
      <c r="AK272" s="162"/>
      <c r="AL272" s="162"/>
      <c r="AM272" s="128"/>
      <c r="AN272" s="128"/>
      <c r="AR272" s="128"/>
      <c r="AS272" s="128"/>
      <c r="AT272" s="128"/>
      <c r="AU272" s="128"/>
      <c r="AV272" s="128"/>
    </row>
    <row r="273" ht="16.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Z273" s="161"/>
      <c r="AH273" s="128"/>
      <c r="AI273" s="162"/>
      <c r="AJ273" s="162"/>
      <c r="AK273" s="162"/>
      <c r="AL273" s="162"/>
      <c r="AM273" s="128"/>
      <c r="AN273" s="128"/>
      <c r="AR273" s="128"/>
      <c r="AS273" s="128"/>
      <c r="AT273" s="128"/>
      <c r="AU273" s="128"/>
      <c r="AV273" s="128"/>
    </row>
    <row r="274" ht="16.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Z274" s="161"/>
      <c r="AH274" s="128"/>
      <c r="AI274" s="162"/>
      <c r="AJ274" s="162"/>
      <c r="AK274" s="162"/>
      <c r="AL274" s="162"/>
      <c r="AM274" s="128"/>
      <c r="AN274" s="128"/>
      <c r="AR274" s="128"/>
      <c r="AS274" s="128"/>
      <c r="AT274" s="128"/>
      <c r="AU274" s="128"/>
      <c r="AV274" s="128"/>
    </row>
    <row r="275" ht="16.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Z275" s="161"/>
      <c r="AH275" s="128"/>
      <c r="AI275" s="162"/>
      <c r="AJ275" s="162"/>
      <c r="AK275" s="162"/>
      <c r="AL275" s="162"/>
      <c r="AM275" s="128"/>
      <c r="AN275" s="128"/>
      <c r="AR275" s="128"/>
      <c r="AS275" s="128"/>
      <c r="AT275" s="128"/>
      <c r="AU275" s="128"/>
      <c r="AV275" s="128"/>
    </row>
    <row r="276" ht="16.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Z276" s="161"/>
      <c r="AH276" s="128"/>
      <c r="AI276" s="162"/>
      <c r="AJ276" s="162"/>
      <c r="AK276" s="162"/>
      <c r="AL276" s="162"/>
      <c r="AM276" s="128"/>
      <c r="AN276" s="128"/>
      <c r="AR276" s="128"/>
      <c r="AS276" s="128"/>
      <c r="AT276" s="128"/>
      <c r="AU276" s="128"/>
      <c r="AV276" s="128"/>
    </row>
    <row r="277" ht="16.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Z277" s="161"/>
      <c r="AH277" s="128"/>
      <c r="AI277" s="162"/>
      <c r="AJ277" s="162"/>
      <c r="AK277" s="162"/>
      <c r="AL277" s="162"/>
      <c r="AM277" s="128"/>
      <c r="AN277" s="128"/>
      <c r="AR277" s="128"/>
      <c r="AS277" s="128"/>
      <c r="AT277" s="128"/>
      <c r="AU277" s="128"/>
      <c r="AV277" s="128"/>
    </row>
    <row r="278" ht="16.5" customHeight="1">
      <c r="A278" s="128"/>
      <c r="B278" s="128"/>
      <c r="F278" s="128"/>
      <c r="G278" s="128"/>
      <c r="H278" s="128"/>
      <c r="I278" s="128"/>
      <c r="L278" s="128"/>
      <c r="M278" s="128"/>
      <c r="N278" s="128"/>
      <c r="O278" s="128"/>
      <c r="P278" s="128"/>
      <c r="Q278" s="128"/>
      <c r="R278" s="128"/>
      <c r="S278" s="128"/>
      <c r="T278" s="128"/>
      <c r="U278" s="128"/>
      <c r="Z278" s="161"/>
      <c r="AH278" s="128"/>
      <c r="AI278" s="162"/>
      <c r="AJ278" s="162"/>
      <c r="AK278" s="162"/>
      <c r="AL278" s="162"/>
      <c r="AM278" s="128"/>
      <c r="AN278" s="128"/>
      <c r="AR278" s="128"/>
      <c r="AS278" s="128"/>
      <c r="AT278" s="128"/>
      <c r="AU278" s="128"/>
      <c r="AV278" s="128"/>
    </row>
    <row r="279" ht="16.5" customHeight="1">
      <c r="A279" s="128"/>
      <c r="B279" s="128"/>
      <c r="F279" s="128"/>
      <c r="G279" s="128"/>
      <c r="H279" s="128"/>
      <c r="I279" s="128"/>
      <c r="L279" s="128"/>
      <c r="M279" s="128"/>
      <c r="N279" s="128"/>
      <c r="O279" s="128"/>
      <c r="P279" s="128"/>
      <c r="Q279" s="128"/>
      <c r="R279" s="128"/>
      <c r="S279" s="128"/>
      <c r="T279" s="128"/>
      <c r="U279" s="128"/>
      <c r="Z279" s="161"/>
      <c r="AH279" s="128"/>
      <c r="AI279" s="162"/>
      <c r="AJ279" s="162"/>
      <c r="AK279" s="162"/>
      <c r="AL279" s="162"/>
      <c r="AM279" s="128"/>
      <c r="AN279" s="128"/>
      <c r="AR279" s="128"/>
      <c r="AS279" s="128"/>
      <c r="AT279" s="128"/>
      <c r="AU279" s="128"/>
      <c r="AV279" s="128"/>
    </row>
    <row r="280" ht="16.5" customHeight="1">
      <c r="A280" s="128"/>
      <c r="B280" s="128"/>
      <c r="F280" s="128"/>
      <c r="G280" s="128"/>
      <c r="H280" s="128"/>
      <c r="I280" s="128"/>
      <c r="L280" s="128"/>
      <c r="M280" s="128"/>
      <c r="N280" s="128"/>
      <c r="O280" s="128"/>
      <c r="P280" s="128"/>
      <c r="Q280" s="128"/>
      <c r="R280" s="128"/>
      <c r="S280" s="128"/>
      <c r="T280" s="128"/>
      <c r="U280" s="128"/>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EC727521-39D6-412B-8C82-84F1FE37E7E2}" filter="1" showAutoFilter="1">
      <autoFilter ref="$A$2:$AI$3005">
        <filterColumn colId="1">
          <filters/>
        </filterColumn>
      </autoFilter>
    </customSheetView>
    <customSheetView guid="{4BC34A79-4538-457E-BBCC-227659E3CC6F}" filter="1" showAutoFilter="1">
      <autoFilter ref="$A$2:$AI$3005">
        <filterColumn colId="1">
          <filters/>
        </filterColumn>
      </autoFilter>
    </customSheetView>
    <customSheetView guid="{D14C152D-976B-4C31-85E5-27BFC1FE786B}" filter="1" showAutoFilter="1">
      <autoFilter ref="$A$2:$AI$3005">
        <filterColumn colId="1">
          <filters/>
        </filterColumn>
      </autoFilter>
    </customSheetView>
    <customSheetView guid="{9B033BCC-CBD4-433C-B58E-94BE6D6B6ECB}" filter="1" showAutoFilter="1">
      <autoFilter ref="$A$2:$AI$3005">
        <filterColumn colId="1">
          <filters blank="1"/>
        </filterColumn>
      </autoFilter>
    </customSheetView>
    <customSheetView guid="{2DBC1958-C940-4EC1-A2FB-EA60E1438998}" filter="1" showAutoFilter="1">
      <autoFilter ref="$A$2:$AI$3005">
        <filterColumn colId="1">
          <filters/>
        </filterColumn>
      </autoFilter>
    </customSheetView>
    <customSheetView guid="{22630252-60F3-40CF-BCD5-B6945D618BF7}" filter="1" showAutoFilter="1">
      <autoFilter ref="$A$2:$AI$3005">
        <filterColumn colId="1">
          <filters blank="1"/>
        </filterColumn>
        <sortState ref="A2:AI3005">
          <sortCondition ref="B2:B3005"/>
        </sortState>
      </autoFilter>
    </customSheetView>
    <customSheetView guid="{87A3555B-1449-484A-98A0-A632C493525C}" filter="1" showAutoFilter="1">
      <autoFilter ref="$A$2:$AI$3005">
        <filterColumn colId="1">
          <filters/>
        </filterColumn>
      </autoFilter>
    </customSheetView>
    <customSheetView guid="{5C186977-E5BC-4D20-9A5A-ACCDF2E902A6}" filter="1" showAutoFilter="1">
      <autoFilter ref="$A$2:$AI$3005">
        <filterColumn colId="1">
          <filters/>
        </filterColumn>
      </autoFilter>
    </customSheetView>
    <customSheetView guid="{4EDDE649-3D39-4F3A-B5F0-44E9DAD50326}" filter="1" showAutoFilter="1">
      <autoFilter ref="$A$2:$AI$3005">
        <filterColumn colId="1">
          <filters/>
        </filterColumn>
      </autoFilter>
    </customSheetView>
    <customSheetView guid="{137C6022-34BD-4A60-83C1-5DC980BB2EB5}" filter="1" showAutoFilter="1">
      <autoFilter ref="$A$2:$AI$3005">
        <filterColumn colId="1">
          <filters blank="1"/>
        </filterColumn>
      </autoFilter>
    </customSheetView>
    <customSheetView guid="{8E6FC2EF-B733-4FAF-9786-0C1D76391005}" filter="1" showAutoFilter="1">
      <autoFilter ref="$A$2:$AI$3005">
        <filterColumn colId="1">
          <filters blank="1"/>
        </filterColumn>
      </autoFilter>
    </customSheetView>
    <customSheetView guid="{CABD22BF-5DF2-4D93-BEBC-7A4C16C517D4}" filter="1" showAutoFilter="1">
      <autoFilter ref="$A$2:$AI$3005">
        <filterColumn colId="1">
          <filters blank="1"/>
        </filterColumn>
      </autoFilter>
    </customSheetView>
    <customSheetView guid="{AD901E26-D79A-48B3-BB0A-3403845ED9A3}" filter="1" showAutoFilter="1">
      <autoFilter ref="$A$2:$AI$3005">
        <filterColumn colId="1">
          <filters/>
        </filterColumn>
      </autoFilter>
    </customSheetView>
    <customSheetView guid="{10AA2B48-F5D6-4C41-8EF7-FA59D7132401}" filter="1" showAutoFilter="1">
      <autoFilter ref="$A$2:$AI$3005">
        <filterColumn colId="1">
          <filters/>
        </filterColumn>
      </autoFilter>
    </customSheetView>
    <customSheetView guid="{7A16578B-AA50-46ED-B521-EB451B8FFEF7}" filter="1" showAutoFilter="1">
      <autoFilter ref="$A$2:$AI$3005">
        <filterColumn colId="1">
          <filters/>
        </filterColumn>
      </autoFilter>
    </customSheetView>
    <customSheetView guid="{A39B3D79-CB46-46BC-985B-4615389DB1D1}" filter="1" showAutoFilter="1">
      <autoFilter ref="$A$2:$AI$3005"/>
    </customSheetView>
    <customSheetView guid="{A4DCB81E-195C-44B7-8A2D-EBE8497BDBB1}" filter="1" showAutoFilter="1">
      <autoFilter ref="$A$2:$AI$3005">
        <sortState ref="A2:AI3005">
          <sortCondition ref="B2:B3005"/>
        </sortState>
      </autoFilter>
    </customSheetView>
    <customSheetView guid="{A3A9B0FF-D2F7-46A6-B6C9-9F84481499A3}" filter="1" showAutoFilter="1">
      <autoFilter ref="$A$2:$AI$3005">
        <filterColumn colId="1">
          <filters blank="1"/>
        </filterColumn>
      </autoFilter>
    </customSheetView>
    <customSheetView guid="{AB6F9F19-D33B-4CA8-877B-F8CB10196410}" filter="1" showAutoFilter="1">
      <autoFilter ref="$A$2:$AI$3005">
        <filterColumn colId="1">
          <filters/>
        </filterColumn>
      </autoFilter>
    </customSheetView>
    <customSheetView guid="{79FE5E6A-7A9E-4AED-9347-716744015B2D}" filter="1" showAutoFilter="1">
      <autoFilter ref="$A$2:$AI$3005">
        <filterColumn colId="1">
          <filters/>
        </filterColumn>
      </autoFilter>
    </customSheetView>
    <customSheetView guid="{71BF2BE0-AEC9-4494-84CD-250D4942026A}" filter="1" showAutoFilter="1">
      <autoFilter ref="$A$2:$AI$3005">
        <filterColumn colId="1">
          <filters/>
        </filterColumn>
      </autoFilter>
    </customSheetView>
    <customSheetView guid="{F12A3440-673D-48F8-876F-BA11B2AE3F55}" filter="1" showAutoFilter="1">
      <autoFilter ref="$A$2:$AI$3005">
        <filterColumn colId="1">
          <filters/>
        </filterColumn>
      </autoFilter>
    </customSheetView>
    <customSheetView guid="{01CB9897-1829-498C-8A46-16EC09B6FD9C}" filter="1" showAutoFilter="1">
      <autoFilter ref="$A$2:$AI$3005">
        <filterColumn colId="1">
          <filters/>
        </filterColumn>
      </autoFilter>
    </customSheetView>
    <customSheetView guid="{44A758CB-39FC-4748-84A0-D3361CF44F0F}" filter="1" showAutoFilter="1">
      <autoFilter ref="$A$2:$AI$3005">
        <filterColumn colId="1">
          <filters/>
        </filterColumn>
      </autoFilter>
    </customSheetView>
    <customSheetView guid="{CBEB34EA-278F-4952-A21E-7191C27A6D1B}" filter="1" showAutoFilter="1">
      <autoFilter ref="$A$2:$AI$3005">
        <filterColumn colId="1">
          <filters/>
        </filterColumn>
      </autoFilter>
    </customSheetView>
    <customSheetView guid="{6076533E-CBBC-4450-8A27-0D0242D271D5}" filter="1" showAutoFilter="1">
      <autoFilter ref="$A$2:$AI$3005">
        <filterColumn colId="1">
          <filters/>
        </filterColumn>
      </autoFilter>
    </customSheetView>
    <customSheetView guid="{DE690876-78D2-4C66-A7DA-F21AEC538B3C}" filter="1" showAutoFilter="1">
      <autoFilter ref="$A$2:$AI$3005">
        <filterColumn colId="1">
          <filters/>
        </filterColumn>
      </autoFilter>
    </customSheetView>
    <customSheetView guid="{23BA302F-98FD-4DE7-B2EC-0A9ECEDB72D7}" filter="1" showAutoFilter="1">
      <autoFilter ref="$A$2:$AI$3005">
        <filterColumn colId="1">
          <filters/>
        </filterColumn>
      </autoFilter>
    </customSheetView>
    <customSheetView guid="{469D7288-A533-4D40-85E6-54ACBFE00885}" filter="1" showAutoFilter="1">
      <autoFilter ref="$A$2:$AI$3005">
        <filterColumn colId="1">
          <filters/>
        </filterColumn>
      </autoFilter>
    </customSheetView>
    <customSheetView guid="{DF0196A2-3D7B-460A-8DD6-6EE6E666879C}" filter="1" showAutoFilter="1">
      <autoFilter ref="$A$2:$AI$3005">
        <filterColumn colId="1">
          <filters/>
        </filterColumn>
      </autoFilter>
    </customSheetView>
    <customSheetView guid="{88DFADC5-2F73-44A7-ADF0-39571F1F5536}" filter="1" showAutoFilter="1">
      <autoFilter ref="$A$2:$AI$3005">
        <filterColumn colId="1">
          <filters/>
        </filterColumn>
      </autoFilter>
    </customSheetView>
    <customSheetView guid="{11034AED-D214-4EB6-88AB-FCA728C9EF91}" filter="1" showAutoFilter="1">
      <autoFilter ref="$A$2:$AI$3005">
        <sortState ref="A2:AI3005">
          <sortCondition ref="B2:B3005"/>
        </sortState>
      </autoFilter>
    </customSheetView>
    <customSheetView guid="{A891E31D-143B-4D57-9CAE-23C32D2419AB}" filter="1" showAutoFilter="1">
      <autoFilter ref="$A$2:$AI$3005">
        <filterColumn colId="1">
          <filters blank="1"/>
        </filterColumn>
      </autoFilter>
    </customSheetView>
    <customSheetView guid="{DE1027FC-B644-4D27-B097-6F8EC4C60A43}" filter="1" showAutoFilter="1">
      <autoFilter ref="$A$2:$AI$3005">
        <filterColumn colId="1">
          <filters/>
        </filterColumn>
      </autoFilter>
    </customSheetView>
    <customSheetView guid="{83F54500-F839-4A8C-A689-191AF7840DE6}" filter="1" showAutoFilter="1">
      <autoFilter ref="$A$2:$AI$3005">
        <filterColumn colId="1">
          <filters/>
        </filterColumn>
      </autoFilter>
    </customSheetView>
    <customSheetView guid="{215AA88E-B5CE-4A0B-8049-20673CD8D676}" filter="1" showAutoFilter="1">
      <autoFilter ref="$A$2:$AI$3005">
        <filterColumn colId="1">
          <filters/>
        </filterColumn>
      </autoFilter>
    </customSheetView>
    <customSheetView guid="{7A758944-77C2-4C6D-A3D6-EF860A7CB02E}" filter="1" showAutoFilter="1">
      <autoFilter ref="$A$2:$AI$3005">
        <filterColumn colId="1">
          <filters/>
        </filterColumn>
      </autoFilter>
    </customSheetView>
    <customSheetView guid="{63CCC41C-3F2C-4118-BDE9-5829490DE70D}" filter="1" showAutoFilter="1">
      <autoFilter ref="$A$2:$AI$3005">
        <filterColumn colId="1">
          <filters blank="1"/>
        </filterColumn>
      </autoFilter>
    </customSheetView>
    <customSheetView guid="{5C08D1F1-5244-4BD2-B2EB-EF89FC839E06}" filter="1" showAutoFilter="1">
      <autoFilter ref="$A$2:$AI$3005">
        <sortState ref="A2:AI3005">
          <sortCondition descending="1" ref="B2:B3005"/>
        </sortState>
      </autoFilter>
    </customSheetView>
    <customSheetView guid="{EA8E388E-53DB-4905-B35B-E4C25862B19E}" filter="1" showAutoFilter="1">
      <autoFilter ref="$A$2:$AI$3005">
        <filterColumn colId="1">
          <filters/>
        </filterColumn>
      </autoFilter>
    </customSheetView>
    <customSheetView guid="{7C23F161-7E95-48EB-9BCD-D3910478212F}" filter="1" showAutoFilter="1">
      <autoFilter ref="$A$2:$AI$3005">
        <filterColumn colId="1">
          <filters/>
        </filterColumn>
      </autoFilter>
    </customSheetView>
    <customSheetView guid="{5FD06D53-6673-4E62-A2F9-D968B89E7524}" filter="1" showAutoFilter="1">
      <autoFilter ref="$A$2:$AI$3005">
        <filterColumn colId="1">
          <filters/>
        </filterColumn>
      </autoFilter>
    </customSheetView>
    <customSheetView guid="{605FEAD5-4087-42BA-B46C-8C6F0CD71D14}" filter="1" showAutoFilter="1">
      <autoFilter ref="$A$2:$AI$3005">
        <filterColumn colId="1">
          <filters/>
        </filterColumn>
      </autoFilter>
    </customSheetView>
    <customSheetView guid="{A06C4805-C7C2-4464-92E5-E3F4B922A8DD}" filter="1" showAutoFilter="1">
      <autoFilter ref="$A$2:$AI$3005">
        <filterColumn colId="1">
          <filters/>
        </filterColumn>
      </autoFilter>
    </customSheetView>
    <customSheetView guid="{53F9347A-6498-487D-AAB5-9C43363B8036}" filter="1" showAutoFilter="1">
      <autoFilter ref="$A$2:$AI$3005">
        <filterColumn colId="1">
          <filters/>
        </filterColumn>
      </autoFilter>
    </customSheetView>
    <customSheetView guid="{065EE7A3-CBC8-4AA3-81D8-93FCDB0905A9}" filter="1" showAutoFilter="1">
      <autoFilter ref="$A$2:$AI$3005">
        <filterColumn colId="1">
          <filters/>
        </filterColumn>
      </autoFilter>
    </customSheetView>
    <customSheetView guid="{E2CF32E0-2AB6-45FC-89D5-430F179EF9A5}" filter="1" showAutoFilter="1">
      <autoFilter ref="$A$2:$AI$3005">
        <filterColumn colId="1">
          <filters/>
        </filterColumn>
      </autoFilter>
    </customSheetView>
    <customSheetView guid="{4FC24379-F328-4D8A-B8F3-1F3720221839}" filter="1" showAutoFilter="1">
      <autoFilter ref="$A$2:$AI$3005">
        <filterColumn colId="1">
          <filters/>
        </filterColumn>
      </autoFilter>
    </customSheetView>
    <customSheetView guid="{7BC8AD44-CCB0-4DD7-A66B-FC3DFD3FF903}" filter="1" showAutoFilter="1">
      <autoFilter ref="$A$2:$AI$3005">
        <filterColumn colId="1">
          <filters/>
        </filterColumn>
      </autoFilter>
    </customSheetView>
    <customSheetView guid="{E0681A1C-C876-415E-A043-DB0D61361362}" filter="1" showAutoFilter="1">
      <autoFilter ref="$A$2:$AI$3005">
        <filterColumn colId="1">
          <filters/>
        </filterColumn>
      </autoFilter>
    </customSheetView>
    <customSheetView guid="{E7E12748-3A4D-40BA-B28D-44157D3CF449}" filter="1" showAutoFilter="1">
      <autoFilter ref="$A$2:$AI$3005">
        <filterColumn colId="1">
          <filters/>
        </filterColumn>
      </autoFilter>
    </customSheetView>
    <customSheetView guid="{6422D8E4-3E90-4FC0-8EF0-4430F1D881D1}" filter="1" showAutoFilter="1">
      <autoFilter ref="$A$2:$AI$3005">
        <filterColumn colId="1">
          <filters/>
        </filterColumn>
      </autoFilter>
    </customSheetView>
    <customSheetView guid="{6B13D6C2-63AC-4A1E-9F43-5F914F5A4654}" filter="1" showAutoFilter="1">
      <autoFilter ref="$A$2:$AI$3005">
        <filterColumn colId="1">
          <filters/>
        </filterColumn>
      </autoFilter>
    </customSheetView>
    <customSheetView guid="{DE375CBC-C7A7-4B1F-88C5-BC386FDCFF80}" filter="1" showAutoFilter="1">
      <autoFilter ref="$A$2:$AI$3005">
        <filterColumn colId="1">
          <filters/>
        </filterColumn>
      </autoFilter>
    </customSheetView>
    <customSheetView guid="{D458DD56-B963-4A25-9898-AA877402E416}" filter="1" showAutoFilter="1">
      <autoFilter ref="$A$2:$AI$3005">
        <filterColumn colId="1">
          <filters blank="1"/>
        </filterColumn>
      </autoFilter>
    </customSheetView>
    <customSheetView guid="{C9131E51-D216-43D1-9679-1F84CB456523}" filter="1" showAutoFilter="1">
      <autoFilter ref="$A$2:$AI$3005">
        <filterColumn colId="1">
          <filters/>
        </filterColumn>
      </autoFilter>
    </customSheetView>
    <customSheetView guid="{D536F5CF-4F7E-434F-8BFD-A5C59BC062DE}" filter="1" showAutoFilter="1">
      <autoFilter ref="$A$2:$AI$3005">
        <filterColumn colId="1">
          <filters/>
        </filterColumn>
      </autoFilter>
    </customSheetView>
    <customSheetView guid="{F12A3440-673D-48F8-876F-BA11B2AE3F55}" filter="1" showAutoFilter="1">
      <autoFilter ref="$A$2:$AI$3005">
        <filterColumn colId="1">
          <filters blank="1"/>
        </filterColumn>
      </autoFilter>
    </customSheetView>
    <customSheetView guid="{9718278B-3BB9-4F0C-88A1-85E56963BE24}" filter="1" showAutoFilter="1">
      <autoFilter ref="$A$2:$AI$3005">
        <filterColumn colId="1">
          <filters blank="1"/>
        </filterColumn>
        <sortState ref="A2:AI3005">
          <sortCondition ref="B2:B3005"/>
        </sortState>
      </autoFilter>
    </customSheetView>
    <customSheetView guid="{F4465E3E-32C1-4EE2-97AF-DEA7F4727A03}" filter="1" showAutoFilter="1">
      <autoFilter ref="$A$2:$AI$3005">
        <filterColumn colId="1">
          <filters/>
        </filterColumn>
      </autoFilter>
    </customSheetView>
    <customSheetView guid="{4DB423EF-869D-4FC0-98A5-275550BB367E}" filter="1" showAutoFilter="1">
      <autoFilter ref="$A$2:$AI$3005">
        <filterColumn colId="1">
          <filters blank="1"/>
        </filterColumn>
      </autoFilter>
    </customSheetView>
    <customSheetView guid="{E9956903-DE7D-45A5-A509-403E7F6BD3C1}" filter="1" showAutoFilter="1">
      <autoFilter ref="$A$2:$AP$3005">
        <filterColumn colId="1">
          <filters blank="1"/>
        </filterColumn>
      </autoFilter>
    </customSheetView>
    <customSheetView guid="{6C8A2B68-01AA-414D-84D0-150A8CB4675A}" filter="1" showAutoFilter="1">
      <autoFilter ref="$A$2:$AP$3005">
        <sortState ref="A2:AP3005">
          <sortCondition ref="B2:B3005"/>
        </sortState>
      </autoFilter>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67" t="s">
        <v>292</v>
      </c>
      <c r="T2" s="168" t="s">
        <v>293</v>
      </c>
      <c r="U2" s="167" t="s">
        <v>294</v>
      </c>
      <c r="V2" s="169" t="s">
        <v>29</v>
      </c>
      <c r="W2" s="169"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44168.0</v>
      </c>
      <c r="B3" s="8" t="s">
        <v>225</v>
      </c>
      <c r="C3" s="128"/>
      <c r="D3" s="128"/>
      <c r="E3" s="128"/>
      <c r="F3" s="128"/>
      <c r="G3" s="128"/>
      <c r="H3" s="128"/>
      <c r="I3" s="128"/>
      <c r="J3" s="128"/>
      <c r="K3" s="128"/>
      <c r="L3" s="128"/>
      <c r="M3" s="128"/>
      <c r="N3" s="128"/>
      <c r="O3" s="128"/>
      <c r="P3" s="8">
        <v>567067.0</v>
      </c>
      <c r="Q3" s="128"/>
      <c r="R3" s="128"/>
      <c r="S3" s="171">
        <v>4346.0</v>
      </c>
      <c r="T3" s="172">
        <v>124.0</v>
      </c>
      <c r="U3" s="171">
        <v>227424.0</v>
      </c>
      <c r="V3" s="171">
        <v>4690.0</v>
      </c>
      <c r="W3" s="173">
        <v>223078.0</v>
      </c>
      <c r="Y3" s="8">
        <v>36.0</v>
      </c>
      <c r="Z3" s="161"/>
      <c r="AA3" s="174">
        <v>3.0</v>
      </c>
      <c r="AC3" s="128"/>
      <c r="AE3" s="8">
        <v>2726.0</v>
      </c>
      <c r="AF3" s="8">
        <v>75.0</v>
      </c>
      <c r="AG3" s="8">
        <v>75.0</v>
      </c>
      <c r="AH3" s="128"/>
      <c r="AI3" s="175">
        <v>44167.99930555555</v>
      </c>
      <c r="AJ3" s="175">
        <v>44168.66527777778</v>
      </c>
      <c r="AK3" s="8" t="s">
        <v>308</v>
      </c>
      <c r="AL3" s="8" t="s">
        <v>309</v>
      </c>
      <c r="AM3" s="8" t="s">
        <v>310</v>
      </c>
      <c r="AN3" s="8" t="s">
        <v>311</v>
      </c>
      <c r="AO3" s="120"/>
      <c r="AQ3" s="128"/>
      <c r="AR3" s="128"/>
      <c r="AS3" s="128"/>
      <c r="AT3" s="128"/>
      <c r="AU3" s="128"/>
      <c r="AV3" s="128"/>
    </row>
    <row r="4" ht="16.5" customHeight="1">
      <c r="A4" s="170">
        <v>44167.0</v>
      </c>
      <c r="B4" s="8" t="s">
        <v>225</v>
      </c>
      <c r="C4" s="128"/>
      <c r="D4" s="128"/>
      <c r="E4" s="128"/>
      <c r="F4" s="128"/>
      <c r="G4" s="128"/>
      <c r="H4" s="128"/>
      <c r="I4" s="128"/>
      <c r="J4" s="128"/>
      <c r="K4" s="128"/>
      <c r="L4" s="128"/>
      <c r="M4" s="128"/>
      <c r="N4" s="128"/>
      <c r="O4" s="128"/>
      <c r="P4" s="8">
        <v>559575.0</v>
      </c>
      <c r="Q4" s="128"/>
      <c r="R4" s="128"/>
      <c r="S4" s="171">
        <v>4346.0</v>
      </c>
      <c r="T4" s="172">
        <v>120.0</v>
      </c>
      <c r="U4" s="171">
        <v>225810.0</v>
      </c>
      <c r="V4" s="171">
        <v>4466.0</v>
      </c>
      <c r="W4" s="171">
        <v>221464.0</v>
      </c>
      <c r="Y4" s="8">
        <v>33.0</v>
      </c>
      <c r="Z4" s="161"/>
      <c r="AA4" s="174">
        <v>4.0</v>
      </c>
      <c r="AC4" s="128"/>
      <c r="AE4" s="8">
        <v>2655.0</v>
      </c>
      <c r="AF4" s="8">
        <v>74.0</v>
      </c>
      <c r="AG4" s="8">
        <v>74.0</v>
      </c>
      <c r="AH4" s="128"/>
      <c r="AI4" s="175">
        <v>44166.99930555555</v>
      </c>
      <c r="AJ4" s="175">
        <v>44167.677777777775</v>
      </c>
      <c r="AK4" s="8" t="s">
        <v>312</v>
      </c>
      <c r="AL4" s="8" t="s">
        <v>313</v>
      </c>
      <c r="AM4" s="8" t="s">
        <v>310</v>
      </c>
      <c r="AN4" s="8" t="s">
        <v>311</v>
      </c>
      <c r="AO4" s="120"/>
      <c r="AQ4" s="128"/>
      <c r="AR4" s="128"/>
      <c r="AS4" s="128"/>
      <c r="AT4" s="128"/>
      <c r="AU4" s="128"/>
      <c r="AV4" s="128"/>
    </row>
    <row r="5" ht="16.5" customHeight="1">
      <c r="A5" s="170">
        <v>44166.0</v>
      </c>
      <c r="B5" s="8" t="s">
        <v>225</v>
      </c>
      <c r="C5" s="128"/>
      <c r="D5" s="128"/>
      <c r="E5" s="128"/>
      <c r="F5" s="128"/>
      <c r="G5" s="128"/>
      <c r="H5" s="128"/>
      <c r="I5" s="128"/>
      <c r="J5" s="128"/>
      <c r="K5" s="128"/>
      <c r="L5" s="128"/>
      <c r="M5" s="128"/>
      <c r="N5" s="128"/>
      <c r="O5" s="128"/>
      <c r="P5" s="8">
        <v>555633.0</v>
      </c>
      <c r="Q5" s="128"/>
      <c r="R5" s="128"/>
      <c r="S5" s="171">
        <v>4248.0</v>
      </c>
      <c r="T5" s="172">
        <v>117.0</v>
      </c>
      <c r="U5" s="171">
        <v>225033.0</v>
      </c>
      <c r="V5" s="171">
        <v>4365.0</v>
      </c>
      <c r="W5" s="171">
        <v>220785.0</v>
      </c>
      <c r="Y5" s="8">
        <v>32.0</v>
      </c>
      <c r="Z5" s="161"/>
      <c r="AA5" s="174">
        <v>2.0</v>
      </c>
      <c r="AC5" s="128"/>
      <c r="AE5" s="8">
        <v>2564.0</v>
      </c>
      <c r="AF5" s="8">
        <v>72.0</v>
      </c>
      <c r="AG5" s="8">
        <v>72.0</v>
      </c>
      <c r="AH5" s="128"/>
      <c r="AI5" s="175">
        <v>44165.99930555555</v>
      </c>
      <c r="AJ5" s="175">
        <v>44166.679861111115</v>
      </c>
      <c r="AK5" s="8" t="s">
        <v>314</v>
      </c>
      <c r="AL5" s="8" t="s">
        <v>315</v>
      </c>
      <c r="AM5" s="8" t="s">
        <v>310</v>
      </c>
      <c r="AN5" s="8" t="s">
        <v>311</v>
      </c>
      <c r="AO5" s="120"/>
      <c r="AQ5" s="128"/>
      <c r="AR5" s="128"/>
      <c r="AS5" s="128"/>
      <c r="AT5" s="128"/>
      <c r="AU5" s="128"/>
      <c r="AV5" s="128"/>
    </row>
    <row r="6" ht="16.5" customHeight="1">
      <c r="A6" s="170">
        <v>44165.0</v>
      </c>
      <c r="B6" s="8" t="s">
        <v>225</v>
      </c>
      <c r="C6" s="128"/>
      <c r="D6" s="128"/>
      <c r="E6" s="128"/>
      <c r="F6" s="128"/>
      <c r="G6" s="128"/>
      <c r="H6" s="128"/>
      <c r="I6" s="128"/>
      <c r="J6" s="128"/>
      <c r="K6" s="128"/>
      <c r="L6" s="128"/>
      <c r="M6" s="128"/>
      <c r="N6" s="128"/>
      <c r="O6" s="128"/>
      <c r="P6" s="8">
        <v>552954.0</v>
      </c>
      <c r="Q6" s="128"/>
      <c r="R6" s="128"/>
      <c r="S6" s="171">
        <v>4185.0</v>
      </c>
      <c r="T6" s="172">
        <v>111.0</v>
      </c>
      <c r="U6" s="171">
        <v>223774.0</v>
      </c>
      <c r="V6" s="171">
        <v>4296.0</v>
      </c>
      <c r="W6" s="171">
        <v>219589.0</v>
      </c>
      <c r="Y6" s="8">
        <v>25.0</v>
      </c>
      <c r="Z6" s="161"/>
      <c r="AA6" s="174">
        <v>5.0</v>
      </c>
      <c r="AC6" s="128"/>
      <c r="AE6" s="8">
        <v>2523.0</v>
      </c>
      <c r="AF6" s="8">
        <v>69.0</v>
      </c>
      <c r="AG6" s="8">
        <v>69.0</v>
      </c>
      <c r="AH6" s="128"/>
      <c r="AI6" s="175">
        <v>44164.99930555555</v>
      </c>
      <c r="AJ6" s="175">
        <v>44165.665972222225</v>
      </c>
      <c r="AK6" s="8" t="s">
        <v>316</v>
      </c>
      <c r="AL6" s="8" t="s">
        <v>317</v>
      </c>
      <c r="AM6" s="8" t="s">
        <v>310</v>
      </c>
      <c r="AN6" s="8" t="s">
        <v>311</v>
      </c>
      <c r="AO6" s="120"/>
      <c r="AQ6" s="128"/>
      <c r="AR6" s="128"/>
      <c r="AS6" s="128"/>
      <c r="AT6" s="128"/>
      <c r="AU6" s="128"/>
      <c r="AV6" s="128"/>
    </row>
    <row r="7" ht="16.5" customHeight="1">
      <c r="A7" s="170">
        <v>44164.0</v>
      </c>
      <c r="B7" s="8" t="s">
        <v>225</v>
      </c>
      <c r="C7" s="128"/>
      <c r="D7" s="128"/>
      <c r="E7" s="128"/>
      <c r="F7" s="128"/>
      <c r="G7" s="128"/>
      <c r="H7" s="128"/>
      <c r="I7" s="128"/>
      <c r="J7" s="128"/>
      <c r="K7" s="128"/>
      <c r="L7" s="128"/>
      <c r="M7" s="128"/>
      <c r="N7" s="128"/>
      <c r="O7" s="128"/>
      <c r="P7" s="8">
        <v>550991.0</v>
      </c>
      <c r="Q7" s="128"/>
      <c r="R7" s="128"/>
      <c r="S7" s="171">
        <v>4114.0</v>
      </c>
      <c r="T7" s="172">
        <v>111.0</v>
      </c>
      <c r="U7" s="171">
        <v>222803.0</v>
      </c>
      <c r="V7" s="171">
        <v>4225.0</v>
      </c>
      <c r="W7" s="171">
        <v>218689.0</v>
      </c>
      <c r="Y7" s="8">
        <v>21.0</v>
      </c>
      <c r="Z7" s="161"/>
      <c r="AA7" s="174">
        <v>4.0</v>
      </c>
      <c r="AC7" s="128"/>
      <c r="AE7" s="8">
        <v>2494.0</v>
      </c>
      <c r="AF7" s="8">
        <v>67.0</v>
      </c>
      <c r="AG7" s="8">
        <v>67.0</v>
      </c>
      <c r="AH7" s="128"/>
      <c r="AI7" s="175">
        <v>44163.99930555555</v>
      </c>
      <c r="AJ7" s="175">
        <v>44164.68611111111</v>
      </c>
      <c r="AK7" s="8" t="s">
        <v>318</v>
      </c>
      <c r="AL7" s="8" t="s">
        <v>315</v>
      </c>
      <c r="AM7" s="8" t="s">
        <v>310</v>
      </c>
      <c r="AN7" s="8" t="s">
        <v>311</v>
      </c>
      <c r="AO7" s="120"/>
      <c r="AQ7" s="128"/>
      <c r="AR7" s="128"/>
      <c r="AS7" s="128"/>
      <c r="AT7" s="128"/>
      <c r="AU7" s="128"/>
      <c r="AV7" s="128"/>
    </row>
    <row r="8" ht="16.5" customHeight="1">
      <c r="A8" s="170">
        <v>44163.0</v>
      </c>
      <c r="B8" s="8" t="s">
        <v>225</v>
      </c>
      <c r="C8" s="128"/>
      <c r="D8" s="128"/>
      <c r="E8" s="128"/>
      <c r="F8" s="128"/>
      <c r="G8" s="128"/>
      <c r="H8" s="128"/>
      <c r="I8" s="128"/>
      <c r="J8" s="128"/>
      <c r="K8" s="128"/>
      <c r="L8" s="128"/>
      <c r="M8" s="128"/>
      <c r="N8" s="128"/>
      <c r="O8" s="128"/>
      <c r="P8" s="8">
        <v>547492.0</v>
      </c>
      <c r="Q8" s="128"/>
      <c r="R8" s="128"/>
      <c r="S8" s="171">
        <v>4048.0</v>
      </c>
      <c r="T8" s="172">
        <v>107.0</v>
      </c>
      <c r="U8" s="171">
        <v>221389.0</v>
      </c>
      <c r="V8" s="171">
        <v>4155.0</v>
      </c>
      <c r="W8" s="171">
        <v>217341.0</v>
      </c>
      <c r="Y8" s="8">
        <v>19.0</v>
      </c>
      <c r="Z8" s="161"/>
      <c r="AA8" s="174">
        <v>2.0</v>
      </c>
      <c r="AC8" s="128"/>
      <c r="AE8" s="8">
        <v>2474.0</v>
      </c>
      <c r="AF8" s="8">
        <v>67.0</v>
      </c>
      <c r="AG8" s="8">
        <v>67.0</v>
      </c>
      <c r="AH8" s="128"/>
      <c r="AI8" s="175">
        <v>44162.99930555555</v>
      </c>
      <c r="AJ8" s="175">
        <v>44163.66805555555</v>
      </c>
      <c r="AK8" s="8" t="s">
        <v>319</v>
      </c>
      <c r="AL8" s="8" t="s">
        <v>320</v>
      </c>
      <c r="AM8" s="8" t="s">
        <v>310</v>
      </c>
      <c r="AN8" s="8" t="s">
        <v>311</v>
      </c>
      <c r="AO8" s="120"/>
      <c r="AQ8" s="128"/>
      <c r="AR8" s="128"/>
      <c r="AS8" s="128"/>
      <c r="AT8" s="128"/>
      <c r="AU8" s="128"/>
      <c r="AV8" s="128"/>
    </row>
    <row r="9" ht="16.5" customHeight="1">
      <c r="A9" s="170">
        <v>44162.0</v>
      </c>
      <c r="B9" s="8" t="s">
        <v>225</v>
      </c>
      <c r="C9" s="128"/>
      <c r="D9" s="128"/>
      <c r="E9" s="128"/>
      <c r="F9" s="128"/>
      <c r="G9" s="128"/>
      <c r="H9" s="128"/>
      <c r="I9" s="128"/>
      <c r="J9" s="128"/>
      <c r="K9" s="128"/>
      <c r="L9" s="128"/>
      <c r="M9" s="128"/>
      <c r="N9" s="128"/>
      <c r="O9" s="128"/>
      <c r="P9" s="8">
        <v>546179.0</v>
      </c>
      <c r="Q9" s="128"/>
      <c r="R9" s="128"/>
      <c r="S9" s="171">
        <v>4012.0</v>
      </c>
      <c r="T9" s="172">
        <v>103.0</v>
      </c>
      <c r="U9" s="171">
        <v>220861.0</v>
      </c>
      <c r="V9" s="171">
        <v>4115.0</v>
      </c>
      <c r="W9" s="171">
        <v>216849.0</v>
      </c>
      <c r="Y9" s="8">
        <v>21.0</v>
      </c>
      <c r="Z9" s="161"/>
      <c r="AA9" s="174">
        <v>2.0</v>
      </c>
      <c r="AC9" s="128"/>
      <c r="AE9" s="8">
        <v>2439.0</v>
      </c>
      <c r="AF9" s="8">
        <v>67.0</v>
      </c>
      <c r="AG9" s="8">
        <v>67.0</v>
      </c>
      <c r="AH9" s="128"/>
      <c r="AI9" s="175">
        <v>44161.99930555555</v>
      </c>
      <c r="AJ9" s="175">
        <v>44162.66666666667</v>
      </c>
      <c r="AK9" s="8" t="s">
        <v>321</v>
      </c>
      <c r="AL9" s="8" t="s">
        <v>317</v>
      </c>
      <c r="AM9" s="8" t="s">
        <v>310</v>
      </c>
      <c r="AN9" s="8" t="s">
        <v>311</v>
      </c>
      <c r="AO9" s="120"/>
      <c r="AQ9" s="128"/>
      <c r="AR9" s="128"/>
      <c r="AS9" s="128"/>
      <c r="AT9" s="128"/>
      <c r="AU9" s="128"/>
      <c r="AV9" s="128"/>
    </row>
    <row r="10" ht="16.5" customHeight="1">
      <c r="A10" s="170">
        <v>44161.0</v>
      </c>
      <c r="B10" s="8" t="s">
        <v>225</v>
      </c>
      <c r="C10" s="128"/>
      <c r="D10" s="128"/>
      <c r="E10" s="128"/>
      <c r="F10" s="128"/>
      <c r="G10" s="128"/>
      <c r="H10" s="128"/>
      <c r="I10" s="128"/>
      <c r="J10" s="128"/>
      <c r="K10" s="128"/>
      <c r="L10" s="128"/>
      <c r="M10" s="128"/>
      <c r="N10" s="128"/>
      <c r="O10" s="128"/>
      <c r="P10" s="8">
        <v>533135.0</v>
      </c>
      <c r="Q10" s="128"/>
      <c r="R10" s="128"/>
      <c r="S10" s="171">
        <v>3914.0</v>
      </c>
      <c r="T10" s="172">
        <v>103.0</v>
      </c>
      <c r="U10" s="171">
        <v>219794.0</v>
      </c>
      <c r="V10" s="171">
        <v>4017.0</v>
      </c>
      <c r="W10" s="171">
        <v>215880.0</v>
      </c>
      <c r="Y10" s="8">
        <v>24.0</v>
      </c>
      <c r="Z10" s="161"/>
      <c r="AA10" s="174">
        <v>5.0</v>
      </c>
      <c r="AC10" s="128"/>
      <c r="AE10" s="8">
        <v>2374.0</v>
      </c>
      <c r="AF10" s="8">
        <v>64.0</v>
      </c>
      <c r="AG10" s="8">
        <v>64.0</v>
      </c>
      <c r="AH10" s="128"/>
      <c r="AI10" s="175">
        <v>44159.99930555555</v>
      </c>
      <c r="AJ10" s="175">
        <v>44161.68125</v>
      </c>
      <c r="AK10" s="8" t="s">
        <v>322</v>
      </c>
      <c r="AL10" s="8" t="s">
        <v>323</v>
      </c>
      <c r="AM10" s="8" t="s">
        <v>310</v>
      </c>
      <c r="AN10" s="8" t="s">
        <v>311</v>
      </c>
      <c r="AO10" s="120"/>
      <c r="AQ10" s="128"/>
      <c r="AR10" s="128"/>
      <c r="AS10" s="128"/>
      <c r="AT10" s="128"/>
      <c r="AU10" s="128"/>
      <c r="AV10" s="128"/>
    </row>
    <row r="11" ht="16.5" customHeight="1">
      <c r="A11" s="170">
        <v>44160.0</v>
      </c>
      <c r="B11" s="8" t="s">
        <v>225</v>
      </c>
      <c r="C11" s="128"/>
      <c r="D11" s="128"/>
      <c r="E11" s="128"/>
      <c r="F11" s="128"/>
      <c r="G11" s="128"/>
      <c r="H11" s="128"/>
      <c r="I11" s="128"/>
      <c r="J11" s="128"/>
      <c r="K11" s="128"/>
      <c r="L11" s="128"/>
      <c r="M11" s="128"/>
      <c r="N11" s="128"/>
      <c r="O11" s="128"/>
      <c r="P11" s="8">
        <v>533135.0</v>
      </c>
      <c r="Q11" s="128"/>
      <c r="R11" s="128"/>
      <c r="S11" s="171">
        <v>3841.0</v>
      </c>
      <c r="T11" s="172">
        <v>97.0</v>
      </c>
      <c r="U11" s="171">
        <v>218098.0</v>
      </c>
      <c r="V11" s="171">
        <v>3938.0</v>
      </c>
      <c r="W11" s="171">
        <v>214257.0</v>
      </c>
      <c r="Y11" s="8">
        <v>24.0</v>
      </c>
      <c r="Z11" s="161"/>
      <c r="AA11" s="174">
        <v>5.0</v>
      </c>
      <c r="AC11" s="128"/>
      <c r="AE11" s="8">
        <v>2374.0</v>
      </c>
      <c r="AF11" s="8">
        <v>64.0</v>
      </c>
      <c r="AG11" s="8">
        <v>64.0</v>
      </c>
      <c r="AH11" s="128"/>
      <c r="AI11" s="175">
        <v>44159.99930555555</v>
      </c>
      <c r="AJ11" s="175">
        <v>44160.65347222222</v>
      </c>
      <c r="AK11" s="8" t="s">
        <v>324</v>
      </c>
      <c r="AL11" s="8" t="s">
        <v>325</v>
      </c>
      <c r="AM11" s="8" t="s">
        <v>310</v>
      </c>
      <c r="AN11" s="8" t="s">
        <v>311</v>
      </c>
      <c r="AO11" s="120"/>
      <c r="AQ11" s="128"/>
      <c r="AR11" s="128"/>
      <c r="AS11" s="128"/>
      <c r="AT11" s="128"/>
      <c r="AU11" s="128"/>
      <c r="AV11" s="128"/>
    </row>
    <row r="12" ht="16.5" customHeight="1">
      <c r="A12" s="170">
        <v>44159.0</v>
      </c>
      <c r="B12" s="8" t="s">
        <v>225</v>
      </c>
      <c r="C12" s="128"/>
      <c r="D12" s="128"/>
      <c r="E12" s="128"/>
      <c r="F12" s="128"/>
      <c r="G12" s="128"/>
      <c r="H12" s="128"/>
      <c r="I12" s="128"/>
      <c r="J12" s="128"/>
      <c r="K12" s="128"/>
      <c r="L12" s="128"/>
      <c r="M12" s="128"/>
      <c r="N12" s="128"/>
      <c r="O12" s="128"/>
      <c r="P12" s="8">
        <v>527945.0</v>
      </c>
      <c r="Q12" s="128"/>
      <c r="R12" s="128"/>
      <c r="S12" s="171">
        <v>3752.0</v>
      </c>
      <c r="T12" s="172">
        <v>93.0</v>
      </c>
      <c r="U12" s="171">
        <v>216199.0</v>
      </c>
      <c r="V12" s="171">
        <v>3845.0</v>
      </c>
      <c r="W12" s="171">
        <v>212447.0</v>
      </c>
      <c r="Y12" s="8">
        <v>22.0</v>
      </c>
      <c r="Z12" s="161"/>
      <c r="AA12" s="174">
        <v>5.0</v>
      </c>
      <c r="AC12" s="128"/>
      <c r="AE12" s="8">
        <v>2339.0</v>
      </c>
      <c r="AF12" s="8">
        <v>64.0</v>
      </c>
      <c r="AG12" s="8">
        <v>64.0</v>
      </c>
      <c r="AH12" s="128"/>
      <c r="AI12" s="175">
        <v>44158.99930555555</v>
      </c>
      <c r="AJ12" s="175">
        <v>44159.69375</v>
      </c>
      <c r="AK12" s="8" t="s">
        <v>314</v>
      </c>
      <c r="AL12" s="8" t="s">
        <v>326</v>
      </c>
      <c r="AM12" s="8" t="s">
        <v>310</v>
      </c>
      <c r="AN12" s="8" t="s">
        <v>311</v>
      </c>
      <c r="AO12" s="120"/>
      <c r="AQ12" s="128"/>
      <c r="AR12" s="128"/>
      <c r="AS12" s="128"/>
      <c r="AT12" s="128"/>
      <c r="AU12" s="128"/>
      <c r="AV12" s="128"/>
    </row>
    <row r="13" ht="16.5" customHeight="1">
      <c r="A13" s="170">
        <v>44158.0</v>
      </c>
      <c r="B13" s="8" t="s">
        <v>225</v>
      </c>
      <c r="C13" s="128"/>
      <c r="D13" s="128"/>
      <c r="E13" s="128"/>
      <c r="F13" s="128"/>
      <c r="G13" s="128"/>
      <c r="H13" s="128"/>
      <c r="I13" s="128"/>
      <c r="J13" s="128"/>
      <c r="K13" s="128"/>
      <c r="L13" s="128"/>
      <c r="M13" s="128"/>
      <c r="N13" s="128"/>
      <c r="O13" s="128"/>
      <c r="P13" s="8">
        <v>523227.0</v>
      </c>
      <c r="Q13" s="128"/>
      <c r="R13" s="128"/>
      <c r="S13" s="171">
        <v>3702.0</v>
      </c>
      <c r="T13" s="172">
        <v>93.0</v>
      </c>
      <c r="U13" s="171">
        <v>214903.0</v>
      </c>
      <c r="V13" s="171">
        <v>3795.0</v>
      </c>
      <c r="W13" s="171">
        <v>211201.0</v>
      </c>
      <c r="Y13" s="8">
        <v>19.0</v>
      </c>
      <c r="Z13" s="161"/>
      <c r="AA13" s="174">
        <v>3.0</v>
      </c>
      <c r="AC13" s="128"/>
      <c r="AE13" s="8">
        <v>2300.0</v>
      </c>
      <c r="AF13" s="8">
        <v>63.0</v>
      </c>
      <c r="AG13" s="8">
        <v>63.0</v>
      </c>
      <c r="AH13" s="128"/>
      <c r="AI13" s="175">
        <v>44157.99930555555</v>
      </c>
      <c r="AJ13" s="175">
        <v>44158.68263888889</v>
      </c>
      <c r="AK13" s="8" t="s">
        <v>321</v>
      </c>
      <c r="AL13" s="8" t="s">
        <v>327</v>
      </c>
      <c r="AM13" s="8" t="s">
        <v>310</v>
      </c>
      <c r="AN13" s="8" t="s">
        <v>311</v>
      </c>
      <c r="AO13" s="120"/>
      <c r="AQ13" s="128"/>
      <c r="AR13" s="128"/>
      <c r="AS13" s="128"/>
      <c r="AT13" s="128"/>
      <c r="AU13" s="128"/>
      <c r="AV13" s="128"/>
    </row>
    <row r="14" ht="16.5" customHeight="1">
      <c r="A14" s="170">
        <v>44157.0</v>
      </c>
      <c r="B14" s="8" t="s">
        <v>225</v>
      </c>
      <c r="C14" s="128"/>
      <c r="D14" s="128"/>
      <c r="E14" s="128"/>
      <c r="F14" s="128"/>
      <c r="G14" s="128"/>
      <c r="H14" s="128"/>
      <c r="I14" s="128"/>
      <c r="J14" s="128"/>
      <c r="K14" s="128"/>
      <c r="L14" s="128"/>
      <c r="M14" s="128"/>
      <c r="N14" s="128"/>
      <c r="O14" s="128"/>
      <c r="P14" s="8">
        <v>516661.0</v>
      </c>
      <c r="Q14" s="128"/>
      <c r="R14" s="128"/>
      <c r="S14" s="171">
        <v>3634.0</v>
      </c>
      <c r="T14" s="172">
        <v>93.0</v>
      </c>
      <c r="U14" s="171">
        <v>213144.0</v>
      </c>
      <c r="V14" s="171">
        <v>3727.0</v>
      </c>
      <c r="W14" s="171">
        <v>209510.0</v>
      </c>
      <c r="Y14" s="8">
        <v>22.0</v>
      </c>
      <c r="Z14" s="161"/>
      <c r="AA14" s="174">
        <v>3.0</v>
      </c>
      <c r="AC14" s="128"/>
      <c r="AE14" s="8">
        <v>2279.0</v>
      </c>
      <c r="AF14" s="8">
        <v>63.0</v>
      </c>
      <c r="AG14" s="8">
        <v>63.0</v>
      </c>
      <c r="AH14" s="128"/>
      <c r="AI14" s="175">
        <v>44156.99930555555</v>
      </c>
      <c r="AJ14" s="175">
        <v>44157.65277777778</v>
      </c>
      <c r="AK14" s="8" t="s">
        <v>328</v>
      </c>
      <c r="AL14" s="8" t="s">
        <v>325</v>
      </c>
      <c r="AM14" s="8" t="s">
        <v>310</v>
      </c>
      <c r="AN14" s="8" t="s">
        <v>311</v>
      </c>
      <c r="AO14" s="120"/>
      <c r="AQ14" s="128"/>
      <c r="AR14" s="128"/>
      <c r="AS14" s="128"/>
      <c r="AT14" s="128"/>
      <c r="AU14" s="128"/>
      <c r="AV14" s="128"/>
    </row>
    <row r="15" ht="16.5" customHeight="1">
      <c r="A15" s="170">
        <v>44156.0</v>
      </c>
      <c r="B15" s="8" t="s">
        <v>225</v>
      </c>
      <c r="C15" s="128"/>
      <c r="D15" s="128"/>
      <c r="E15" s="128"/>
      <c r="F15" s="128"/>
      <c r="G15" s="128"/>
      <c r="H15" s="128"/>
      <c r="I15" s="128"/>
      <c r="J15" s="128"/>
      <c r="K15" s="128"/>
      <c r="L15" s="128"/>
      <c r="M15" s="128"/>
      <c r="N15" s="128"/>
      <c r="O15" s="128"/>
      <c r="P15" s="8">
        <v>506543.0</v>
      </c>
      <c r="Q15" s="128"/>
      <c r="R15" s="128"/>
      <c r="S15" s="171">
        <v>3547.0</v>
      </c>
      <c r="T15" s="172">
        <v>92.0</v>
      </c>
      <c r="U15" s="171">
        <v>209638.0</v>
      </c>
      <c r="V15" s="171">
        <v>3639.0</v>
      </c>
      <c r="W15" s="171">
        <v>206091.0</v>
      </c>
      <c r="Y15" s="8">
        <v>18.0</v>
      </c>
      <c r="Z15" s="161"/>
      <c r="AA15" s="174">
        <v>2.0</v>
      </c>
      <c r="AC15" s="128"/>
      <c r="AE15" s="8">
        <v>2246.0</v>
      </c>
      <c r="AF15" s="8">
        <v>63.0</v>
      </c>
      <c r="AG15" s="8">
        <v>63.0</v>
      </c>
      <c r="AH15" s="128"/>
      <c r="AI15" s="175">
        <v>44155.99930555555</v>
      </c>
      <c r="AJ15" s="175">
        <v>44156.66805555555</v>
      </c>
      <c r="AK15" s="8" t="s">
        <v>329</v>
      </c>
      <c r="AL15" s="8" t="s">
        <v>309</v>
      </c>
      <c r="AM15" s="8" t="s">
        <v>310</v>
      </c>
      <c r="AN15" s="8" t="s">
        <v>311</v>
      </c>
      <c r="AO15" s="120"/>
      <c r="AQ15" s="128"/>
      <c r="AR15" s="128"/>
      <c r="AS15" s="128"/>
      <c r="AT15" s="128"/>
      <c r="AU15" s="128"/>
      <c r="AV15" s="128"/>
    </row>
    <row r="16" ht="16.5" customHeight="1">
      <c r="A16" s="170">
        <v>44155.0</v>
      </c>
      <c r="B16" s="8" t="s">
        <v>225</v>
      </c>
      <c r="C16" s="128"/>
      <c r="D16" s="128"/>
      <c r="E16" s="128"/>
      <c r="F16" s="128"/>
      <c r="G16" s="128"/>
      <c r="H16" s="128"/>
      <c r="I16" s="128"/>
      <c r="J16" s="128"/>
      <c r="K16" s="128"/>
      <c r="L16" s="128"/>
      <c r="M16" s="128"/>
      <c r="N16" s="128"/>
      <c r="O16" s="128"/>
      <c r="P16" s="8">
        <v>497906.0</v>
      </c>
      <c r="Q16" s="128"/>
      <c r="R16" s="128"/>
      <c r="S16" s="171">
        <v>3463.0</v>
      </c>
      <c r="T16" s="172">
        <v>88.0</v>
      </c>
      <c r="U16" s="171">
        <v>206362.0</v>
      </c>
      <c r="V16" s="171">
        <v>3551.0</v>
      </c>
      <c r="W16" s="171">
        <v>202899.0</v>
      </c>
      <c r="Y16" s="8">
        <v>22.0</v>
      </c>
      <c r="Z16" s="161"/>
      <c r="AA16" s="174">
        <v>1.0</v>
      </c>
      <c r="AC16" s="128"/>
      <c r="AE16" s="8">
        <v>2205.0</v>
      </c>
      <c r="AF16" s="8">
        <v>62.0</v>
      </c>
      <c r="AG16" s="8">
        <v>62.0</v>
      </c>
      <c r="AH16" s="128"/>
      <c r="AI16" s="175">
        <v>44154.99930555555</v>
      </c>
      <c r="AJ16" s="175">
        <v>44155.66180555556</v>
      </c>
      <c r="AK16" s="8" t="s">
        <v>316</v>
      </c>
      <c r="AL16" s="8" t="s">
        <v>330</v>
      </c>
      <c r="AM16" s="8" t="s">
        <v>310</v>
      </c>
      <c r="AN16" s="8" t="s">
        <v>311</v>
      </c>
      <c r="AO16" s="120"/>
      <c r="AQ16" s="128"/>
      <c r="AR16" s="128"/>
      <c r="AS16" s="128"/>
      <c r="AT16" s="128"/>
      <c r="AU16" s="128"/>
      <c r="AV16" s="128"/>
    </row>
    <row r="17" ht="16.5" customHeight="1">
      <c r="A17" s="170">
        <v>44154.0</v>
      </c>
      <c r="B17" s="8" t="s">
        <v>225</v>
      </c>
      <c r="C17" s="128"/>
      <c r="D17" s="128"/>
      <c r="E17" s="128"/>
      <c r="F17" s="128"/>
      <c r="G17" s="128"/>
      <c r="H17" s="128"/>
      <c r="I17" s="128"/>
      <c r="J17" s="128"/>
      <c r="K17" s="128"/>
      <c r="L17" s="128"/>
      <c r="M17" s="128"/>
      <c r="N17" s="128"/>
      <c r="O17" s="128"/>
      <c r="P17" s="8">
        <v>492865.0</v>
      </c>
      <c r="Q17" s="128"/>
      <c r="R17" s="128"/>
      <c r="S17" s="171">
        <v>3324.0</v>
      </c>
      <c r="T17" s="172">
        <v>83.0</v>
      </c>
      <c r="U17" s="171">
        <v>205043.0</v>
      </c>
      <c r="V17" s="171">
        <v>3407.0</v>
      </c>
      <c r="W17" s="171">
        <v>201719.0</v>
      </c>
      <c r="Y17" s="8">
        <v>18.0</v>
      </c>
      <c r="Z17" s="161"/>
      <c r="AA17" s="174">
        <v>1.0</v>
      </c>
      <c r="AC17" s="128"/>
      <c r="AE17" s="8">
        <v>2157.0</v>
      </c>
      <c r="AF17" s="8">
        <v>61.0</v>
      </c>
      <c r="AG17" s="8">
        <v>61.0</v>
      </c>
      <c r="AH17" s="128"/>
      <c r="AI17" s="175">
        <v>44153.99930555555</v>
      </c>
      <c r="AJ17" s="175">
        <v>44154.67569444445</v>
      </c>
      <c r="AK17" s="8" t="s">
        <v>316</v>
      </c>
      <c r="AL17" s="8" t="s">
        <v>331</v>
      </c>
      <c r="AM17" s="8" t="s">
        <v>310</v>
      </c>
      <c r="AN17" s="8" t="s">
        <v>311</v>
      </c>
      <c r="AO17" s="120"/>
      <c r="AQ17" s="128"/>
      <c r="AR17" s="128"/>
      <c r="AS17" s="128"/>
      <c r="AT17" s="128"/>
      <c r="AU17" s="128"/>
      <c r="AV17" s="128"/>
    </row>
    <row r="18" ht="16.5" customHeight="1">
      <c r="A18" s="170">
        <v>44153.0</v>
      </c>
      <c r="B18" s="8" t="s">
        <v>225</v>
      </c>
      <c r="C18" s="128"/>
      <c r="D18" s="128"/>
      <c r="E18" s="128"/>
      <c r="F18" s="128"/>
      <c r="G18" s="128"/>
      <c r="H18" s="128"/>
      <c r="I18" s="128"/>
      <c r="J18" s="128"/>
      <c r="K18" s="128"/>
      <c r="L18" s="128"/>
      <c r="M18" s="128"/>
      <c r="N18" s="128"/>
      <c r="O18" s="128"/>
      <c r="P18" s="8">
        <v>482325.0</v>
      </c>
      <c r="Q18" s="128"/>
      <c r="R18" s="128"/>
      <c r="S18" s="171">
        <v>3174.0</v>
      </c>
      <c r="T18" s="172">
        <v>81.0</v>
      </c>
      <c r="U18" s="171">
        <v>202019.0</v>
      </c>
      <c r="V18" s="171">
        <v>3255.0</v>
      </c>
      <c r="W18" s="171">
        <v>198845.0</v>
      </c>
      <c r="Y18" s="8">
        <v>18.0</v>
      </c>
      <c r="Z18" s="161"/>
      <c r="AA18" s="174">
        <v>2.0</v>
      </c>
      <c r="AC18" s="128"/>
      <c r="AE18" s="8">
        <v>2135.0</v>
      </c>
      <c r="AF18" s="8">
        <v>60.0</v>
      </c>
      <c r="AG18" s="174">
        <v>60.0</v>
      </c>
      <c r="AH18" s="128"/>
      <c r="AI18" s="175">
        <v>44152.99930555555</v>
      </c>
      <c r="AJ18" s="175">
        <v>44153.66805555555</v>
      </c>
      <c r="AK18" s="8" t="s">
        <v>332</v>
      </c>
      <c r="AL18" s="8" t="s">
        <v>327</v>
      </c>
      <c r="AM18" s="8" t="s">
        <v>310</v>
      </c>
      <c r="AN18" s="8" t="s">
        <v>311</v>
      </c>
      <c r="AO18" s="120"/>
      <c r="AQ18" s="128"/>
      <c r="AR18" s="128"/>
      <c r="AS18" s="128"/>
      <c r="AT18" s="128"/>
      <c r="AU18" s="128"/>
      <c r="AV18" s="128"/>
    </row>
    <row r="19" ht="16.5" customHeight="1">
      <c r="A19" s="170">
        <v>44152.0</v>
      </c>
      <c r="B19" s="8" t="s">
        <v>225</v>
      </c>
      <c r="C19" s="128"/>
      <c r="D19" s="128"/>
      <c r="E19" s="128"/>
      <c r="F19" s="128"/>
      <c r="G19" s="128"/>
      <c r="H19" s="128"/>
      <c r="I19" s="128"/>
      <c r="J19" s="128"/>
      <c r="K19" s="128"/>
      <c r="L19" s="128"/>
      <c r="M19" s="128"/>
      <c r="N19" s="128"/>
      <c r="O19" s="128"/>
      <c r="P19" s="8">
        <v>479705.0</v>
      </c>
      <c r="Q19" s="128"/>
      <c r="R19" s="128"/>
      <c r="S19" s="171">
        <v>3123.0</v>
      </c>
      <c r="T19" s="172">
        <v>78.0</v>
      </c>
      <c r="U19" s="171">
        <v>201409.0</v>
      </c>
      <c r="V19" s="171">
        <v>3201.0</v>
      </c>
      <c r="W19" s="171">
        <v>198286.0</v>
      </c>
      <c r="Y19" s="8">
        <v>17.0</v>
      </c>
      <c r="Z19" s="161"/>
      <c r="AA19" s="174">
        <v>1.0</v>
      </c>
      <c r="AC19" s="128"/>
      <c r="AE19" s="8">
        <v>2107.0</v>
      </c>
      <c r="AF19" s="8">
        <v>59.0</v>
      </c>
      <c r="AG19" s="174">
        <v>59.0</v>
      </c>
      <c r="AH19" s="128"/>
      <c r="AI19" s="175">
        <v>44151.99930555555</v>
      </c>
      <c r="AJ19" s="176">
        <v>44152.66875</v>
      </c>
      <c r="AK19" s="8" t="s">
        <v>315</v>
      </c>
      <c r="AL19" s="8" t="s">
        <v>326</v>
      </c>
      <c r="AM19" s="8" t="s">
        <v>310</v>
      </c>
      <c r="AN19" s="8" t="s">
        <v>311</v>
      </c>
      <c r="AO19" s="120"/>
      <c r="AQ19" s="128"/>
      <c r="AR19" s="128"/>
      <c r="AS19" s="128"/>
      <c r="AT19" s="128"/>
      <c r="AU19" s="128"/>
      <c r="AV19" s="128"/>
    </row>
    <row r="20" ht="16.5" customHeight="1">
      <c r="A20" s="170">
        <v>44151.0</v>
      </c>
      <c r="B20" s="8" t="s">
        <v>225</v>
      </c>
      <c r="C20" s="128"/>
      <c r="D20" s="128"/>
      <c r="E20" s="128"/>
      <c r="F20" s="128"/>
      <c r="G20" s="128"/>
      <c r="H20" s="128"/>
      <c r="I20" s="128"/>
      <c r="J20" s="128"/>
      <c r="K20" s="128"/>
      <c r="L20" s="128"/>
      <c r="M20" s="128"/>
      <c r="N20" s="128"/>
      <c r="O20" s="128"/>
      <c r="P20" s="8">
        <v>477590.0</v>
      </c>
      <c r="Q20" s="128"/>
      <c r="R20" s="128"/>
      <c r="S20" s="171">
        <v>3021.0</v>
      </c>
      <c r="T20" s="172">
        <v>74.0</v>
      </c>
      <c r="U20" s="171">
        <v>200398.0</v>
      </c>
      <c r="V20" s="171">
        <v>3095.0</v>
      </c>
      <c r="W20" s="171">
        <v>197377.0</v>
      </c>
      <c r="Y20" s="8">
        <v>20.0</v>
      </c>
      <c r="Z20" s="161"/>
      <c r="AA20" s="174">
        <v>1.0</v>
      </c>
      <c r="AC20" s="128"/>
      <c r="AE20" s="8">
        <v>2050.0</v>
      </c>
      <c r="AF20" s="8">
        <v>59.0</v>
      </c>
      <c r="AG20" s="174">
        <v>59.0</v>
      </c>
      <c r="AH20" s="128"/>
      <c r="AI20" s="175">
        <v>44150.99930555555</v>
      </c>
      <c r="AJ20" s="176">
        <v>44151.697222222225</v>
      </c>
      <c r="AK20" s="8" t="s">
        <v>333</v>
      </c>
      <c r="AL20" s="8" t="s">
        <v>334</v>
      </c>
      <c r="AM20" s="8" t="s">
        <v>310</v>
      </c>
      <c r="AN20" s="8" t="s">
        <v>311</v>
      </c>
      <c r="AO20" s="120"/>
      <c r="AQ20" s="128"/>
      <c r="AR20" s="128"/>
      <c r="AS20" s="128"/>
      <c r="AT20" s="128"/>
      <c r="AU20" s="128"/>
      <c r="AV20" s="128"/>
    </row>
    <row r="21" ht="16.5" customHeight="1">
      <c r="A21" s="170">
        <v>44150.0</v>
      </c>
      <c r="B21" s="8" t="s">
        <v>225</v>
      </c>
      <c r="C21" s="128"/>
      <c r="D21" s="128"/>
      <c r="E21" s="128"/>
      <c r="F21" s="128"/>
      <c r="G21" s="128"/>
      <c r="H21" s="128"/>
      <c r="I21" s="128"/>
      <c r="J21" s="128"/>
      <c r="K21" s="128"/>
      <c r="L21" s="128"/>
      <c r="M21" s="128"/>
      <c r="N21" s="128"/>
      <c r="O21" s="128"/>
      <c r="P21" s="8">
        <v>474928.0</v>
      </c>
      <c r="Q21" s="128"/>
      <c r="R21" s="128"/>
      <c r="S21" s="171">
        <v>2899.0</v>
      </c>
      <c r="T21" s="172">
        <v>72.0</v>
      </c>
      <c r="U21" s="171">
        <v>199462.0</v>
      </c>
      <c r="V21" s="171">
        <v>2971.0</v>
      </c>
      <c r="W21" s="171">
        <v>196563.0</v>
      </c>
      <c r="Y21" s="8">
        <v>20.0</v>
      </c>
      <c r="Z21" s="161"/>
      <c r="AA21" s="174">
        <v>1.0</v>
      </c>
      <c r="AC21" s="128"/>
      <c r="AE21" s="8">
        <v>2023.0</v>
      </c>
      <c r="AF21" s="8">
        <v>59.0</v>
      </c>
      <c r="AG21" s="174">
        <v>59.0</v>
      </c>
      <c r="AH21" s="128"/>
      <c r="AI21" s="175">
        <v>44149.99930555555</v>
      </c>
      <c r="AJ21" s="176">
        <v>44150.65833333333</v>
      </c>
      <c r="AK21" s="8" t="s">
        <v>330</v>
      </c>
      <c r="AL21" s="8" t="s">
        <v>317</v>
      </c>
      <c r="AM21" s="8" t="s">
        <v>310</v>
      </c>
      <c r="AN21" s="8" t="s">
        <v>311</v>
      </c>
      <c r="AO21" s="120"/>
      <c r="AQ21" s="128"/>
      <c r="AR21" s="128"/>
      <c r="AS21" s="128"/>
      <c r="AT21" s="128"/>
      <c r="AU21" s="128"/>
      <c r="AV21" s="128"/>
    </row>
    <row r="22" ht="16.5" customHeight="1">
      <c r="A22" s="170">
        <v>44149.0</v>
      </c>
      <c r="B22" s="8" t="s">
        <v>225</v>
      </c>
      <c r="C22" s="128"/>
      <c r="D22" s="128"/>
      <c r="E22" s="128"/>
      <c r="F22" s="128"/>
      <c r="G22" s="128"/>
      <c r="H22" s="128"/>
      <c r="I22" s="128"/>
      <c r="J22" s="128"/>
      <c r="K22" s="128"/>
      <c r="L22" s="128"/>
      <c r="M22" s="128"/>
      <c r="N22" s="128"/>
      <c r="O22" s="128"/>
      <c r="P22" s="8">
        <v>468034.0</v>
      </c>
      <c r="Q22" s="128"/>
      <c r="R22" s="128"/>
      <c r="S22" s="171">
        <v>2858.0</v>
      </c>
      <c r="T22" s="172">
        <v>69.0</v>
      </c>
      <c r="U22" s="171">
        <v>198755.0</v>
      </c>
      <c r="V22" s="171">
        <v>2927.0</v>
      </c>
      <c r="W22" s="171">
        <v>195897.0</v>
      </c>
      <c r="Y22" s="8">
        <v>21.0</v>
      </c>
      <c r="Z22" s="161"/>
      <c r="AA22" s="174">
        <v>2.0</v>
      </c>
      <c r="AC22" s="128"/>
      <c r="AE22" s="8">
        <v>2000.0</v>
      </c>
      <c r="AF22" s="8">
        <v>59.0</v>
      </c>
      <c r="AG22" s="174">
        <v>59.0</v>
      </c>
      <c r="AH22" s="128"/>
      <c r="AI22" s="175">
        <v>44148.99930555555</v>
      </c>
      <c r="AJ22" s="176">
        <v>44149.65763888889</v>
      </c>
      <c r="AK22" s="8" t="s">
        <v>309</v>
      </c>
      <c r="AL22" s="8" t="s">
        <v>317</v>
      </c>
      <c r="AM22" s="8" t="s">
        <v>310</v>
      </c>
      <c r="AN22" s="8" t="s">
        <v>311</v>
      </c>
      <c r="AO22" s="120"/>
      <c r="AQ22" s="128"/>
      <c r="AR22" s="128"/>
      <c r="AS22" s="128"/>
      <c r="AT22" s="128"/>
      <c r="AU22" s="128"/>
      <c r="AV22" s="128"/>
    </row>
    <row r="23" ht="16.5" customHeight="1">
      <c r="A23" s="170">
        <v>44148.0</v>
      </c>
      <c r="B23" s="8" t="s">
        <v>225</v>
      </c>
      <c r="C23" s="128"/>
      <c r="D23" s="128"/>
      <c r="E23" s="128"/>
      <c r="F23" s="128"/>
      <c r="G23" s="128"/>
      <c r="H23" s="128"/>
      <c r="I23" s="128"/>
      <c r="J23" s="128"/>
      <c r="K23" s="128"/>
      <c r="L23" s="128"/>
      <c r="M23" s="128"/>
      <c r="N23" s="128"/>
      <c r="O23" s="128"/>
      <c r="P23" s="8">
        <v>461509.0</v>
      </c>
      <c r="Q23" s="128"/>
      <c r="R23" s="128"/>
      <c r="S23" s="171">
        <v>2761.0</v>
      </c>
      <c r="T23" s="172">
        <v>68.0</v>
      </c>
      <c r="U23" s="171">
        <v>197706.0</v>
      </c>
      <c r="V23" s="171">
        <v>2829.0</v>
      </c>
      <c r="W23" s="171">
        <v>194945.0</v>
      </c>
      <c r="Y23" s="8">
        <v>24.0</v>
      </c>
      <c r="Z23" s="161"/>
      <c r="AA23" s="174">
        <v>3.0</v>
      </c>
      <c r="AC23" s="128"/>
      <c r="AE23" s="8">
        <v>1977.0</v>
      </c>
      <c r="AF23" s="8">
        <v>59.0</v>
      </c>
      <c r="AG23" s="174">
        <v>59.0</v>
      </c>
      <c r="AH23" s="128"/>
      <c r="AI23" s="175">
        <v>44147.99930555555</v>
      </c>
      <c r="AJ23" s="176">
        <v>44148.663888888885</v>
      </c>
      <c r="AK23" s="8" t="s">
        <v>335</v>
      </c>
      <c r="AL23" s="8" t="s">
        <v>317</v>
      </c>
      <c r="AM23" s="8" t="s">
        <v>310</v>
      </c>
      <c r="AN23" s="8" t="s">
        <v>311</v>
      </c>
      <c r="AO23" s="120"/>
      <c r="AQ23" s="128"/>
      <c r="AR23" s="128"/>
      <c r="AS23" s="128"/>
      <c r="AT23" s="128"/>
      <c r="AU23" s="128"/>
      <c r="AV23" s="128"/>
    </row>
    <row r="24" ht="16.5" customHeight="1">
      <c r="A24" s="170">
        <v>44147.0</v>
      </c>
      <c r="B24" s="8" t="s">
        <v>225</v>
      </c>
      <c r="C24" s="128"/>
      <c r="D24" s="128"/>
      <c r="E24" s="128"/>
      <c r="F24" s="128"/>
      <c r="G24" s="128"/>
      <c r="H24" s="128"/>
      <c r="I24" s="128"/>
      <c r="J24" s="128"/>
      <c r="K24" s="128"/>
      <c r="L24" s="128"/>
      <c r="M24" s="128"/>
      <c r="N24" s="128"/>
      <c r="O24" s="128"/>
      <c r="P24" s="8">
        <v>456048.0</v>
      </c>
      <c r="Q24" s="128"/>
      <c r="R24" s="128"/>
      <c r="S24" s="171">
        <v>2668.0</v>
      </c>
      <c r="T24" s="172">
        <v>59.0</v>
      </c>
      <c r="U24" s="171">
        <v>196689.0</v>
      </c>
      <c r="V24" s="171">
        <v>2727.0</v>
      </c>
      <c r="W24" s="171">
        <v>194021.0</v>
      </c>
      <c r="Y24" s="8">
        <v>22.0</v>
      </c>
      <c r="Z24" s="161"/>
      <c r="AA24" s="174">
        <v>5.0</v>
      </c>
      <c r="AC24" s="128"/>
      <c r="AE24" s="8">
        <v>1958.0</v>
      </c>
      <c r="AF24" s="8">
        <v>59.0</v>
      </c>
      <c r="AG24" s="174">
        <v>59.0</v>
      </c>
      <c r="AH24" s="128"/>
      <c r="AI24" s="175">
        <v>44146.99930555555</v>
      </c>
      <c r="AJ24" s="176">
        <v>44147.65625</v>
      </c>
      <c r="AK24" s="8" t="s">
        <v>330</v>
      </c>
      <c r="AL24" s="8" t="s">
        <v>317</v>
      </c>
      <c r="AM24" s="8" t="s">
        <v>310</v>
      </c>
      <c r="AN24" s="8" t="s">
        <v>311</v>
      </c>
      <c r="AO24" s="120"/>
      <c r="AQ24" s="128"/>
      <c r="AR24" s="128"/>
      <c r="AS24" s="128"/>
      <c r="AT24" s="128"/>
      <c r="AU24" s="128"/>
      <c r="AV24" s="128"/>
    </row>
    <row r="25" ht="16.5" customHeight="1">
      <c r="A25" s="170">
        <v>44146.0</v>
      </c>
      <c r="B25" s="8" t="s">
        <v>225</v>
      </c>
      <c r="C25" s="128"/>
      <c r="D25" s="128"/>
      <c r="E25" s="128"/>
      <c r="F25" s="128"/>
      <c r="G25" s="128"/>
      <c r="H25" s="128"/>
      <c r="I25" s="128"/>
      <c r="J25" s="128"/>
      <c r="K25" s="128"/>
      <c r="L25" s="128"/>
      <c r="M25" s="128"/>
      <c r="N25" s="128"/>
      <c r="O25" s="128"/>
      <c r="P25" s="8">
        <v>449806.0</v>
      </c>
      <c r="Q25" s="128"/>
      <c r="R25" s="128"/>
      <c r="S25" s="171">
        <v>2549.0</v>
      </c>
      <c r="T25" s="172">
        <v>53.0</v>
      </c>
      <c r="U25" s="171">
        <v>195339.0</v>
      </c>
      <c r="V25" s="171">
        <v>2602.0</v>
      </c>
      <c r="W25" s="171">
        <v>192790.0</v>
      </c>
      <c r="Y25" s="8">
        <v>18.0</v>
      </c>
      <c r="Z25" s="161"/>
      <c r="AA25" s="174">
        <v>6.0</v>
      </c>
      <c r="AC25" s="128"/>
      <c r="AE25" s="8">
        <v>1947.0</v>
      </c>
      <c r="AF25" s="8">
        <v>59.0</v>
      </c>
      <c r="AG25" s="174">
        <v>59.0</v>
      </c>
      <c r="AH25" s="128"/>
      <c r="AI25" s="175">
        <v>44145.99930555555</v>
      </c>
      <c r="AJ25" s="176">
        <v>44146.66458333333</v>
      </c>
      <c r="AK25" s="8" t="s">
        <v>336</v>
      </c>
      <c r="AL25" s="8" t="s">
        <v>317</v>
      </c>
      <c r="AM25" s="8" t="s">
        <v>310</v>
      </c>
      <c r="AN25" s="8" t="s">
        <v>311</v>
      </c>
      <c r="AO25" s="120"/>
      <c r="AQ25" s="128"/>
      <c r="AR25" s="128"/>
      <c r="AS25" s="128"/>
      <c r="AT25" s="128"/>
      <c r="AU25" s="128"/>
      <c r="AV25" s="128"/>
    </row>
    <row r="26" ht="16.5" customHeight="1">
      <c r="A26" s="170">
        <v>44145.0</v>
      </c>
      <c r="B26" s="8" t="s">
        <v>225</v>
      </c>
      <c r="C26" s="128"/>
      <c r="D26" s="128"/>
      <c r="E26" s="128"/>
      <c r="F26" s="128"/>
      <c r="G26" s="128"/>
      <c r="H26" s="128"/>
      <c r="I26" s="128"/>
      <c r="J26" s="128"/>
      <c r="K26" s="128"/>
      <c r="L26" s="128"/>
      <c r="M26" s="128"/>
      <c r="N26" s="128"/>
      <c r="O26" s="128"/>
      <c r="P26" s="8">
        <v>447581.0</v>
      </c>
      <c r="Q26" s="128"/>
      <c r="R26" s="128"/>
      <c r="S26" s="171">
        <v>2467.0</v>
      </c>
      <c r="T26" s="172">
        <v>46.0</v>
      </c>
      <c r="U26" s="171">
        <v>194485.0</v>
      </c>
      <c r="V26" s="171">
        <v>2513.0</v>
      </c>
      <c r="W26" s="171">
        <v>192018.0</v>
      </c>
      <c r="Y26" s="174">
        <v>15.0</v>
      </c>
      <c r="Z26" s="161"/>
      <c r="AA26" s="174">
        <v>4.0</v>
      </c>
      <c r="AE26" s="174">
        <v>1936.0</v>
      </c>
      <c r="AF26" s="174">
        <v>59.0</v>
      </c>
      <c r="AG26" s="174">
        <v>59.0</v>
      </c>
      <c r="AH26" s="128"/>
      <c r="AI26" s="175">
        <v>44143.99930555555</v>
      </c>
      <c r="AJ26" s="175">
        <v>44145.65555555555</v>
      </c>
      <c r="AK26" s="8" t="s">
        <v>309</v>
      </c>
      <c r="AL26" s="8" t="s">
        <v>317</v>
      </c>
      <c r="AM26" s="8" t="s">
        <v>310</v>
      </c>
      <c r="AN26" s="8" t="s">
        <v>311</v>
      </c>
      <c r="AQ26" s="128"/>
      <c r="AR26" s="128"/>
      <c r="AS26" s="128"/>
      <c r="AT26" s="128"/>
      <c r="AU26" s="128"/>
      <c r="AV26" s="128"/>
    </row>
    <row r="27" ht="16.5" customHeight="1">
      <c r="A27" s="170">
        <v>44144.0</v>
      </c>
      <c r="B27" s="8" t="s">
        <v>225</v>
      </c>
      <c r="C27" s="128"/>
      <c r="D27" s="128"/>
      <c r="E27" s="128"/>
      <c r="F27" s="128"/>
      <c r="G27" s="128"/>
      <c r="H27" s="128"/>
      <c r="I27" s="128"/>
      <c r="J27" s="128"/>
      <c r="K27" s="128"/>
      <c r="L27" s="128"/>
      <c r="M27" s="128"/>
      <c r="N27" s="128"/>
      <c r="O27" s="128"/>
      <c r="P27" s="8">
        <v>446327.0</v>
      </c>
      <c r="Q27" s="128"/>
      <c r="R27" s="128"/>
      <c r="S27" s="171">
        <v>2420.0</v>
      </c>
      <c r="T27" s="172">
        <v>41.0</v>
      </c>
      <c r="U27" s="171">
        <v>193797.0</v>
      </c>
      <c r="V27" s="171">
        <v>2461.0</v>
      </c>
      <c r="W27" s="171">
        <v>191377.0</v>
      </c>
      <c r="Y27" s="174">
        <v>11.0</v>
      </c>
      <c r="Z27" s="161"/>
      <c r="AA27" s="174">
        <v>4.0</v>
      </c>
      <c r="AE27" s="174">
        <v>1931.0</v>
      </c>
      <c r="AF27" s="174">
        <v>59.0</v>
      </c>
      <c r="AG27" s="174">
        <v>59.0</v>
      </c>
      <c r="AH27" s="128"/>
      <c r="AI27" s="175">
        <v>44143.99930555555</v>
      </c>
      <c r="AJ27" s="175">
        <v>44144.65902777778</v>
      </c>
      <c r="AK27" s="8" t="s">
        <v>336</v>
      </c>
      <c r="AL27" s="8" t="s">
        <v>317</v>
      </c>
      <c r="AM27" s="8" t="s">
        <v>310</v>
      </c>
      <c r="AN27" s="8" t="s">
        <v>311</v>
      </c>
      <c r="AQ27" s="128"/>
      <c r="AR27" s="128"/>
      <c r="AS27" s="128"/>
      <c r="AT27" s="128"/>
      <c r="AU27" s="128"/>
      <c r="AV27" s="128"/>
    </row>
    <row r="28" ht="16.5" customHeight="1">
      <c r="A28" s="170">
        <v>44143.0</v>
      </c>
      <c r="B28" s="8" t="s">
        <v>225</v>
      </c>
      <c r="C28" s="128"/>
      <c r="D28" s="128"/>
      <c r="E28" s="128"/>
      <c r="F28" s="128"/>
      <c r="G28" s="128"/>
      <c r="H28" s="128"/>
      <c r="I28" s="128"/>
      <c r="J28" s="128"/>
      <c r="K28" s="128"/>
      <c r="L28" s="128"/>
      <c r="M28" s="128"/>
      <c r="N28" s="128"/>
      <c r="O28" s="128"/>
      <c r="P28" s="8">
        <v>438828.0</v>
      </c>
      <c r="Q28" s="128"/>
      <c r="R28" s="128"/>
      <c r="S28" s="171">
        <v>2397.0</v>
      </c>
      <c r="T28" s="172">
        <v>39.0</v>
      </c>
      <c r="U28" s="171">
        <v>193365.0</v>
      </c>
      <c r="V28" s="171">
        <v>2436.0</v>
      </c>
      <c r="W28" s="171">
        <v>190968.0</v>
      </c>
      <c r="Y28" s="174">
        <v>6.0</v>
      </c>
      <c r="Z28" s="161"/>
      <c r="AA28" s="174">
        <v>0.0</v>
      </c>
      <c r="AE28" s="174">
        <v>1923.0</v>
      </c>
      <c r="AF28" s="174">
        <v>59.0</v>
      </c>
      <c r="AG28" s="174">
        <v>59.0</v>
      </c>
      <c r="AH28" s="128"/>
      <c r="AI28" s="175">
        <v>44142.99930555555</v>
      </c>
      <c r="AJ28" s="175">
        <v>44143.6625</v>
      </c>
      <c r="AK28" s="8" t="s">
        <v>330</v>
      </c>
      <c r="AL28" s="8" t="s">
        <v>317</v>
      </c>
      <c r="AM28" s="8" t="s">
        <v>310</v>
      </c>
      <c r="AN28" s="8" t="s">
        <v>311</v>
      </c>
      <c r="AQ28" s="128"/>
      <c r="AR28" s="128"/>
      <c r="AS28" s="128"/>
      <c r="AT28" s="128"/>
      <c r="AU28" s="128"/>
      <c r="AV28" s="128"/>
    </row>
    <row r="29" ht="16.5" customHeight="1">
      <c r="A29" s="170">
        <v>44142.0</v>
      </c>
      <c r="B29" s="8" t="s">
        <v>225</v>
      </c>
      <c r="C29" s="128"/>
      <c r="D29" s="128"/>
      <c r="E29" s="128"/>
      <c r="F29" s="128"/>
      <c r="G29" s="128"/>
      <c r="H29" s="128"/>
      <c r="I29" s="128"/>
      <c r="J29" s="128"/>
      <c r="K29" s="128"/>
      <c r="L29" s="128"/>
      <c r="M29" s="128"/>
      <c r="N29" s="128"/>
      <c r="O29" s="128"/>
      <c r="P29" s="8">
        <v>434341.0</v>
      </c>
      <c r="Q29" s="128"/>
      <c r="R29" s="128"/>
      <c r="S29" s="171">
        <v>2351.0</v>
      </c>
      <c r="T29" s="172">
        <v>31.0</v>
      </c>
      <c r="U29" s="171">
        <v>192491.0</v>
      </c>
      <c r="V29" s="171">
        <v>2382.0</v>
      </c>
      <c r="W29" s="171">
        <v>190140.0</v>
      </c>
      <c r="Y29" s="174">
        <v>4.0</v>
      </c>
      <c r="Z29" s="161"/>
      <c r="AA29" s="174">
        <v>0.0</v>
      </c>
      <c r="AE29" s="174">
        <v>1913.0</v>
      </c>
      <c r="AF29" s="174">
        <v>59.0</v>
      </c>
      <c r="AG29" s="174">
        <v>59.0</v>
      </c>
      <c r="AH29" s="128"/>
      <c r="AI29" s="175">
        <v>44141.99930555555</v>
      </c>
      <c r="AJ29" s="175">
        <v>44142.65</v>
      </c>
      <c r="AK29" s="8" t="s">
        <v>309</v>
      </c>
      <c r="AL29" s="8" t="s">
        <v>317</v>
      </c>
      <c r="AM29" s="8" t="s">
        <v>310</v>
      </c>
      <c r="AN29" s="8" t="s">
        <v>311</v>
      </c>
      <c r="AQ29" s="128"/>
      <c r="AR29" s="128"/>
      <c r="AS29" s="128"/>
      <c r="AT29" s="128"/>
      <c r="AU29" s="128"/>
      <c r="AV29" s="128"/>
    </row>
    <row r="30" ht="16.5" customHeight="1">
      <c r="A30" s="170">
        <v>44141.0</v>
      </c>
      <c r="B30" s="8" t="s">
        <v>225</v>
      </c>
      <c r="C30" s="128"/>
      <c r="D30" s="128"/>
      <c r="E30" s="128"/>
      <c r="F30" s="128"/>
      <c r="G30" s="128"/>
      <c r="H30" s="128"/>
      <c r="I30" s="128"/>
      <c r="J30" s="128"/>
      <c r="K30" s="128"/>
      <c r="L30" s="128"/>
      <c r="M30" s="128"/>
      <c r="N30" s="128"/>
      <c r="O30" s="128"/>
      <c r="P30" s="8">
        <v>428851.0</v>
      </c>
      <c r="Q30" s="128"/>
      <c r="R30" s="128"/>
      <c r="S30" s="171">
        <v>2327.0</v>
      </c>
      <c r="T30" s="172">
        <v>27.0</v>
      </c>
      <c r="U30" s="171">
        <v>191701.0</v>
      </c>
      <c r="V30" s="171">
        <v>2354.0</v>
      </c>
      <c r="W30" s="171">
        <v>189374.0</v>
      </c>
      <c r="Y30" s="174">
        <v>4.0</v>
      </c>
      <c r="Z30" s="161"/>
      <c r="AA30" s="174">
        <v>2.0</v>
      </c>
      <c r="AE30" s="174">
        <v>1904.0</v>
      </c>
      <c r="AF30" s="174">
        <v>58.0</v>
      </c>
      <c r="AG30" s="174">
        <v>58.0</v>
      </c>
      <c r="AH30" s="128"/>
      <c r="AI30" s="175">
        <v>44140.99930555555</v>
      </c>
      <c r="AJ30" s="175">
        <v>44141.65763888889</v>
      </c>
      <c r="AK30" s="8" t="s">
        <v>309</v>
      </c>
      <c r="AL30" s="8" t="s">
        <v>317</v>
      </c>
      <c r="AM30" s="8" t="s">
        <v>310</v>
      </c>
      <c r="AN30" s="8" t="s">
        <v>311</v>
      </c>
      <c r="AQ30" s="128"/>
      <c r="AR30" s="128"/>
      <c r="AS30" s="128"/>
      <c r="AT30" s="128"/>
      <c r="AU30" s="128"/>
      <c r="AV30" s="128"/>
    </row>
    <row r="31" ht="16.5" customHeight="1">
      <c r="A31" s="170">
        <v>44140.0</v>
      </c>
      <c r="B31" s="8" t="s">
        <v>225</v>
      </c>
      <c r="C31" s="128"/>
      <c r="D31" s="128"/>
      <c r="E31" s="128"/>
      <c r="F31" s="128"/>
      <c r="G31" s="128"/>
      <c r="H31" s="128"/>
      <c r="I31" s="128"/>
      <c r="J31" s="128"/>
      <c r="K31" s="128"/>
      <c r="L31" s="128"/>
      <c r="M31" s="128"/>
      <c r="N31" s="128"/>
      <c r="O31" s="128"/>
      <c r="P31" s="8">
        <v>424422.0</v>
      </c>
      <c r="Q31" s="128"/>
      <c r="R31" s="128"/>
      <c r="S31" s="171">
        <v>2301.0</v>
      </c>
      <c r="T31" s="172">
        <v>25.0</v>
      </c>
      <c r="U31" s="171">
        <v>191008.0</v>
      </c>
      <c r="V31" s="171">
        <v>2326.0</v>
      </c>
      <c r="W31" s="171">
        <v>188707.0</v>
      </c>
      <c r="Y31" s="174">
        <v>7.0</v>
      </c>
      <c r="Z31" s="161"/>
      <c r="AA31" s="174">
        <v>4.0</v>
      </c>
      <c r="AE31" s="174">
        <v>1888.0</v>
      </c>
      <c r="AF31" s="174">
        <v>58.0</v>
      </c>
      <c r="AG31" s="174">
        <v>58.0</v>
      </c>
      <c r="AH31" s="128"/>
      <c r="AI31" s="175">
        <v>44139.99930555555</v>
      </c>
      <c r="AJ31" s="175">
        <v>44140.67291666666</v>
      </c>
      <c r="AK31" s="8" t="s">
        <v>316</v>
      </c>
      <c r="AL31" s="8" t="s">
        <v>315</v>
      </c>
      <c r="AM31" s="8" t="s">
        <v>310</v>
      </c>
      <c r="AN31" s="8" t="s">
        <v>311</v>
      </c>
      <c r="AQ31" s="128"/>
      <c r="AR31" s="128"/>
      <c r="AS31" s="128"/>
      <c r="AT31" s="128"/>
      <c r="AU31" s="128"/>
      <c r="AV31" s="128"/>
    </row>
    <row r="32" ht="16.5" customHeight="1">
      <c r="A32" s="170">
        <v>44139.0</v>
      </c>
      <c r="B32" s="8" t="s">
        <v>225</v>
      </c>
      <c r="C32" s="128"/>
      <c r="D32" s="128"/>
      <c r="E32" s="128"/>
      <c r="F32" s="128"/>
      <c r="G32" s="128"/>
      <c r="H32" s="128"/>
      <c r="I32" s="128"/>
      <c r="J32" s="128"/>
      <c r="K32" s="128"/>
      <c r="L32" s="128"/>
      <c r="M32" s="128"/>
      <c r="N32" s="128"/>
      <c r="O32" s="128"/>
      <c r="P32" s="8">
        <v>418799.0</v>
      </c>
      <c r="Q32" s="128"/>
      <c r="R32" s="128"/>
      <c r="S32" s="171">
        <v>2266.0</v>
      </c>
      <c r="T32" s="172">
        <v>22.0</v>
      </c>
      <c r="U32" s="171">
        <v>190073.0</v>
      </c>
      <c r="V32" s="171">
        <v>2288.0</v>
      </c>
      <c r="W32" s="171">
        <v>187807.0</v>
      </c>
      <c r="Y32" s="174">
        <v>8.0</v>
      </c>
      <c r="Z32" s="161"/>
      <c r="AA32" s="174">
        <v>4.0</v>
      </c>
      <c r="AE32" s="174">
        <v>1870.0</v>
      </c>
      <c r="AF32" s="174">
        <v>58.0</v>
      </c>
      <c r="AG32" s="174">
        <v>58.0</v>
      </c>
      <c r="AH32" s="128"/>
      <c r="AI32" s="175">
        <v>44138.99930555555</v>
      </c>
      <c r="AJ32" s="175">
        <v>44139.68888888889</v>
      </c>
      <c r="AK32" s="8" t="s">
        <v>337</v>
      </c>
      <c r="AL32" s="8" t="s">
        <v>326</v>
      </c>
      <c r="AM32" s="8" t="s">
        <v>310</v>
      </c>
      <c r="AN32" s="8" t="s">
        <v>311</v>
      </c>
      <c r="AQ32" s="128"/>
      <c r="AR32" s="128"/>
      <c r="AS32" s="128"/>
      <c r="AT32" s="128"/>
      <c r="AU32" s="128"/>
      <c r="AV32" s="128"/>
    </row>
    <row r="33" ht="16.5" customHeight="1">
      <c r="A33" s="170">
        <v>44138.0</v>
      </c>
      <c r="B33" s="8" t="s">
        <v>225</v>
      </c>
      <c r="C33" s="128"/>
      <c r="D33" s="128"/>
      <c r="E33" s="128"/>
      <c r="F33" s="128"/>
      <c r="G33" s="128"/>
      <c r="H33" s="128"/>
      <c r="I33" s="128"/>
      <c r="J33" s="128"/>
      <c r="K33" s="128"/>
      <c r="L33" s="128"/>
      <c r="M33" s="128"/>
      <c r="N33" s="128"/>
      <c r="O33" s="128"/>
      <c r="P33" s="8">
        <v>416146.0</v>
      </c>
      <c r="Q33" s="128"/>
      <c r="R33" s="128"/>
      <c r="S33" s="171">
        <v>2239.0</v>
      </c>
      <c r="T33" s="172">
        <v>18.0</v>
      </c>
      <c r="U33" s="171">
        <v>189119.0</v>
      </c>
      <c r="V33" s="171">
        <v>2257.0</v>
      </c>
      <c r="W33" s="171">
        <v>186880.0</v>
      </c>
      <c r="Y33" s="174">
        <v>3.0</v>
      </c>
      <c r="Z33" s="161"/>
      <c r="AA33" s="174">
        <v>3.0</v>
      </c>
      <c r="AE33" s="174">
        <v>1833.0</v>
      </c>
      <c r="AF33" s="174">
        <v>58.0</v>
      </c>
      <c r="AG33" s="174">
        <v>58.0</v>
      </c>
      <c r="AH33" s="128"/>
      <c r="AI33" s="175">
        <v>44137.99930555555</v>
      </c>
      <c r="AJ33" s="175">
        <v>44138.669444444444</v>
      </c>
      <c r="AK33" s="8" t="s">
        <v>338</v>
      </c>
      <c r="AL33" s="8" t="s">
        <v>315</v>
      </c>
      <c r="AM33" s="8" t="s">
        <v>310</v>
      </c>
      <c r="AN33" s="8" t="s">
        <v>311</v>
      </c>
      <c r="AQ33" s="128"/>
      <c r="AR33" s="128"/>
      <c r="AS33" s="128"/>
      <c r="AT33" s="128"/>
      <c r="AU33" s="128"/>
      <c r="AV33" s="128"/>
    </row>
    <row r="34" ht="16.5" customHeight="1">
      <c r="A34" s="170">
        <v>44137.0</v>
      </c>
      <c r="B34" s="8" t="s">
        <v>225</v>
      </c>
      <c r="C34" s="128"/>
      <c r="D34" s="128"/>
      <c r="E34" s="128"/>
      <c r="F34" s="128"/>
      <c r="G34" s="128"/>
      <c r="H34" s="128"/>
      <c r="I34" s="128"/>
      <c r="J34" s="128"/>
      <c r="K34" s="128"/>
      <c r="L34" s="128"/>
      <c r="M34" s="128"/>
      <c r="N34" s="128"/>
      <c r="O34" s="128"/>
      <c r="P34" s="8">
        <v>415518.0</v>
      </c>
      <c r="Q34" s="128"/>
      <c r="R34" s="128"/>
      <c r="S34" s="171">
        <v>2219.0</v>
      </c>
      <c r="T34" s="172">
        <v>16.0</v>
      </c>
      <c r="U34" s="171">
        <v>188836.0</v>
      </c>
      <c r="V34" s="171">
        <v>2235.0</v>
      </c>
      <c r="W34" s="171">
        <v>186617.0</v>
      </c>
      <c r="Y34" s="174">
        <v>4.0</v>
      </c>
      <c r="Z34" s="161"/>
      <c r="AA34" s="174">
        <v>3.0</v>
      </c>
      <c r="AE34" s="174">
        <v>1826.0</v>
      </c>
      <c r="AF34" s="174">
        <v>58.0</v>
      </c>
      <c r="AG34" s="174">
        <v>58.0</v>
      </c>
      <c r="AH34" s="128"/>
      <c r="AI34" s="175">
        <v>44136.99930555555</v>
      </c>
      <c r="AJ34" s="175">
        <v>44137.665972222225</v>
      </c>
      <c r="AK34" s="8" t="s">
        <v>336</v>
      </c>
      <c r="AL34" s="8" t="s">
        <v>339</v>
      </c>
      <c r="AM34" s="8" t="s">
        <v>310</v>
      </c>
      <c r="AN34" s="8" t="s">
        <v>311</v>
      </c>
      <c r="AQ34" s="128"/>
      <c r="AR34" s="128"/>
      <c r="AS34" s="128"/>
      <c r="AT34" s="128"/>
      <c r="AU34" s="128"/>
      <c r="AV34" s="128"/>
    </row>
    <row r="35" ht="16.5" customHeight="1">
      <c r="A35" s="170">
        <v>44136.0</v>
      </c>
      <c r="B35" s="8" t="s">
        <v>225</v>
      </c>
      <c r="C35" s="128"/>
      <c r="D35" s="128"/>
      <c r="E35" s="128"/>
      <c r="F35" s="128"/>
      <c r="G35" s="128"/>
      <c r="H35" s="128"/>
      <c r="I35" s="128"/>
      <c r="J35" s="128"/>
      <c r="K35" s="128"/>
      <c r="L35" s="128"/>
      <c r="M35" s="128"/>
      <c r="N35" s="128"/>
      <c r="O35" s="128"/>
      <c r="P35" s="8">
        <v>412747.0</v>
      </c>
      <c r="Q35" s="128"/>
      <c r="R35" s="128"/>
      <c r="S35" s="171">
        <v>2196.0</v>
      </c>
      <c r="T35" s="172">
        <v>16.0</v>
      </c>
      <c r="U35" s="171">
        <v>188568.0</v>
      </c>
      <c r="V35" s="171">
        <v>2212.0</v>
      </c>
      <c r="W35" s="171">
        <v>186372.0</v>
      </c>
      <c r="Y35" s="174">
        <v>4.0</v>
      </c>
      <c r="Z35" s="161"/>
      <c r="AA35" s="174">
        <v>1.0</v>
      </c>
      <c r="AE35" s="174">
        <v>1816.0</v>
      </c>
      <c r="AF35" s="174">
        <v>58.0</v>
      </c>
      <c r="AG35" s="174">
        <v>58.0</v>
      </c>
      <c r="AH35" s="128"/>
      <c r="AI35" s="175">
        <v>44135.99930555555</v>
      </c>
      <c r="AJ35" s="175">
        <v>44136.679861111115</v>
      </c>
      <c r="AK35" s="8" t="s">
        <v>340</v>
      </c>
      <c r="AL35" s="8" t="s">
        <v>315</v>
      </c>
      <c r="AM35" s="8" t="s">
        <v>310</v>
      </c>
      <c r="AN35" s="8" t="s">
        <v>311</v>
      </c>
      <c r="AQ35" s="128"/>
      <c r="AR35" s="128"/>
      <c r="AS35" s="128"/>
      <c r="AT35" s="128"/>
      <c r="AU35" s="128"/>
      <c r="AV35" s="128"/>
    </row>
    <row r="36" ht="16.5" customHeight="1">
      <c r="A36" s="170">
        <v>44135.0</v>
      </c>
      <c r="B36" s="8" t="s">
        <v>225</v>
      </c>
      <c r="C36" s="128"/>
      <c r="D36" s="128"/>
      <c r="E36" s="128"/>
      <c r="F36" s="128"/>
      <c r="G36" s="128"/>
      <c r="H36" s="128"/>
      <c r="I36" s="128"/>
      <c r="J36" s="128"/>
      <c r="K36" s="128"/>
      <c r="L36" s="128"/>
      <c r="M36" s="128"/>
      <c r="N36" s="128"/>
      <c r="O36" s="128"/>
      <c r="P36" s="8">
        <v>408161.0</v>
      </c>
      <c r="Q36" s="128"/>
      <c r="R36" s="128"/>
      <c r="S36" s="171">
        <v>2179.0</v>
      </c>
      <c r="T36" s="172">
        <v>16.0</v>
      </c>
      <c r="U36" s="171">
        <v>188136.0</v>
      </c>
      <c r="V36" s="171">
        <v>2195.0</v>
      </c>
      <c r="W36" s="171">
        <v>185957.0</v>
      </c>
      <c r="Y36" s="174">
        <v>4.0</v>
      </c>
      <c r="Z36" s="161"/>
      <c r="AA36" s="174">
        <v>1.0</v>
      </c>
      <c r="AE36" s="174">
        <v>1800.0</v>
      </c>
      <c r="AF36" s="174">
        <v>58.0</v>
      </c>
      <c r="AG36" s="174">
        <v>58.0</v>
      </c>
      <c r="AH36" s="128"/>
      <c r="AI36" s="175">
        <v>44134.99930555555</v>
      </c>
      <c r="AJ36" s="175">
        <v>44135.65347222222</v>
      </c>
      <c r="AK36" s="8" t="s">
        <v>309</v>
      </c>
      <c r="AL36" s="8" t="s">
        <v>341</v>
      </c>
      <c r="AM36" s="8" t="s">
        <v>310</v>
      </c>
      <c r="AN36" s="8" t="s">
        <v>311</v>
      </c>
      <c r="AQ36" s="128"/>
      <c r="AR36" s="128"/>
      <c r="AS36" s="128"/>
      <c r="AT36" s="128"/>
      <c r="AU36" s="128"/>
      <c r="AV36" s="128"/>
    </row>
    <row r="37" ht="16.5" customHeight="1">
      <c r="A37" s="170">
        <v>44134.0</v>
      </c>
      <c r="B37" s="8" t="s">
        <v>225</v>
      </c>
      <c r="C37" s="128"/>
      <c r="D37" s="128"/>
      <c r="E37" s="128"/>
      <c r="F37" s="128"/>
      <c r="G37" s="128"/>
      <c r="H37" s="128"/>
      <c r="I37" s="128"/>
      <c r="J37" s="128"/>
      <c r="K37" s="128"/>
      <c r="L37" s="128"/>
      <c r="M37" s="128"/>
      <c r="N37" s="128"/>
      <c r="O37" s="128"/>
      <c r="P37" s="8">
        <v>403053.0</v>
      </c>
      <c r="Q37" s="128"/>
      <c r="R37" s="128"/>
      <c r="S37" s="171">
        <v>2157.0</v>
      </c>
      <c r="T37" s="172">
        <v>16.0</v>
      </c>
      <c r="U37" s="171">
        <v>187129.0</v>
      </c>
      <c r="V37" s="171">
        <v>2173.0</v>
      </c>
      <c r="W37" s="171">
        <v>184972.0</v>
      </c>
      <c r="Y37" s="174">
        <v>4.0</v>
      </c>
      <c r="Z37" s="161"/>
      <c r="AA37" s="174">
        <v>2.0</v>
      </c>
      <c r="AE37" s="174">
        <v>1789.0</v>
      </c>
      <c r="AF37" s="174">
        <v>58.0</v>
      </c>
      <c r="AG37" s="174">
        <v>58.0</v>
      </c>
      <c r="AH37" s="128"/>
      <c r="AI37" s="175">
        <v>44133.99930555555</v>
      </c>
      <c r="AJ37" s="175">
        <v>44134.65277777778</v>
      </c>
      <c r="AK37" s="8" t="s">
        <v>317</v>
      </c>
      <c r="AL37" s="8" t="s">
        <v>315</v>
      </c>
      <c r="AM37" s="8" t="s">
        <v>310</v>
      </c>
      <c r="AN37" s="8" t="s">
        <v>311</v>
      </c>
      <c r="AQ37" s="128"/>
      <c r="AR37" s="128"/>
      <c r="AS37" s="128"/>
      <c r="AT37" s="128"/>
      <c r="AU37" s="128"/>
      <c r="AV37" s="128"/>
    </row>
    <row r="38" ht="16.5" customHeight="1">
      <c r="A38" s="170">
        <v>44133.0</v>
      </c>
      <c r="B38" s="8" t="s">
        <v>225</v>
      </c>
      <c r="C38" s="128"/>
      <c r="D38" s="128"/>
      <c r="E38" s="128"/>
      <c r="F38" s="128"/>
      <c r="G38" s="128"/>
      <c r="H38" s="128"/>
      <c r="I38" s="128"/>
      <c r="J38" s="128"/>
      <c r="K38" s="128"/>
      <c r="L38" s="128"/>
      <c r="M38" s="128"/>
      <c r="N38" s="128"/>
      <c r="O38" s="128"/>
      <c r="P38" s="8">
        <v>398109.0</v>
      </c>
      <c r="Q38" s="128"/>
      <c r="R38" s="128"/>
      <c r="S38" s="171">
        <v>2141.0</v>
      </c>
      <c r="T38" s="172">
        <v>13.0</v>
      </c>
      <c r="U38" s="171">
        <v>186557.0</v>
      </c>
      <c r="V38" s="171">
        <v>2154.0</v>
      </c>
      <c r="W38" s="171">
        <v>184416.0</v>
      </c>
      <c r="Y38" s="174">
        <v>6.0</v>
      </c>
      <c r="Z38" s="161"/>
      <c r="AA38" s="174">
        <v>2.0</v>
      </c>
      <c r="AE38" s="174">
        <v>1778.0</v>
      </c>
      <c r="AF38" s="174">
        <v>58.0</v>
      </c>
      <c r="AG38" s="174">
        <v>58.0</v>
      </c>
      <c r="AH38" s="128"/>
      <c r="AI38" s="175">
        <v>44132.99930555555</v>
      </c>
      <c r="AJ38" s="175">
        <v>44133.679861111115</v>
      </c>
      <c r="AK38" s="8" t="s">
        <v>342</v>
      </c>
      <c r="AL38" s="8" t="s">
        <v>315</v>
      </c>
      <c r="AM38" s="8" t="s">
        <v>310</v>
      </c>
      <c r="AN38" s="8" t="s">
        <v>311</v>
      </c>
      <c r="AQ38" s="128"/>
      <c r="AR38" s="128"/>
      <c r="AS38" s="128"/>
      <c r="AT38" s="128"/>
      <c r="AU38" s="128"/>
      <c r="AV38" s="128"/>
    </row>
    <row r="39" ht="16.5" customHeight="1">
      <c r="A39" s="170">
        <v>44132.0</v>
      </c>
      <c r="B39" s="8" t="s">
        <v>225</v>
      </c>
      <c r="C39" s="128"/>
      <c r="D39" s="128"/>
      <c r="E39" s="128"/>
      <c r="F39" s="128"/>
      <c r="G39" s="128"/>
      <c r="H39" s="128"/>
      <c r="I39" s="128"/>
      <c r="J39" s="128"/>
      <c r="K39" s="128"/>
      <c r="L39" s="128"/>
      <c r="M39" s="128"/>
      <c r="N39" s="128"/>
      <c r="O39" s="128"/>
      <c r="P39" s="8">
        <v>395571.0</v>
      </c>
      <c r="Q39" s="128"/>
      <c r="R39" s="128"/>
      <c r="S39" s="171">
        <v>2125.0</v>
      </c>
      <c r="T39" s="172">
        <v>13.0</v>
      </c>
      <c r="U39" s="171">
        <v>185564.0</v>
      </c>
      <c r="V39" s="171">
        <v>2138.0</v>
      </c>
      <c r="W39" s="171">
        <v>183439.0</v>
      </c>
      <c r="Y39" s="174">
        <v>8.0</v>
      </c>
      <c r="Z39" s="161"/>
      <c r="AE39" s="174">
        <v>1768.0</v>
      </c>
      <c r="AF39" s="174">
        <v>58.0</v>
      </c>
      <c r="AG39" s="174">
        <v>58.0</v>
      </c>
      <c r="AH39" s="128"/>
      <c r="AI39" s="175">
        <v>44131.99930555555</v>
      </c>
      <c r="AJ39" s="175">
        <v>44132.67638888889</v>
      </c>
      <c r="AK39" s="8" t="s">
        <v>343</v>
      </c>
      <c r="AL39" s="8" t="s">
        <v>344</v>
      </c>
      <c r="AM39" s="8" t="s">
        <v>310</v>
      </c>
      <c r="AN39" s="8" t="s">
        <v>311</v>
      </c>
      <c r="AQ39" s="128"/>
      <c r="AR39" s="128"/>
      <c r="AS39" s="128"/>
      <c r="AT39" s="128"/>
      <c r="AU39" s="128"/>
      <c r="AV39" s="128"/>
    </row>
    <row r="40" ht="16.5" customHeight="1">
      <c r="A40" s="170">
        <v>44131.0</v>
      </c>
      <c r="B40" s="8" t="s">
        <v>225</v>
      </c>
      <c r="C40" s="128"/>
      <c r="D40" s="128"/>
      <c r="E40" s="128"/>
      <c r="F40" s="128"/>
      <c r="G40" s="128"/>
      <c r="H40" s="128"/>
      <c r="I40" s="128"/>
      <c r="J40" s="128"/>
      <c r="K40" s="128"/>
      <c r="L40" s="128"/>
      <c r="M40" s="128"/>
      <c r="N40" s="128"/>
      <c r="O40" s="128"/>
      <c r="P40" s="8">
        <v>390962.0</v>
      </c>
      <c r="Q40" s="128"/>
      <c r="R40" s="128"/>
      <c r="S40" s="171">
        <v>2114.0</v>
      </c>
      <c r="T40" s="172">
        <v>13.0</v>
      </c>
      <c r="U40" s="171">
        <v>185029.0</v>
      </c>
      <c r="V40" s="171">
        <v>2127.0</v>
      </c>
      <c r="W40" s="171">
        <v>182915.0</v>
      </c>
      <c r="Y40" s="174">
        <v>4.0</v>
      </c>
      <c r="Z40" s="161"/>
      <c r="AE40" s="174">
        <v>1766.0</v>
      </c>
      <c r="AF40" s="174">
        <v>58.0</v>
      </c>
      <c r="AG40" s="174">
        <v>58.0</v>
      </c>
      <c r="AH40" s="128"/>
      <c r="AI40" s="175">
        <v>44130.99930555555</v>
      </c>
      <c r="AJ40" s="175">
        <v>44131.65347222222</v>
      </c>
      <c r="AK40" s="8" t="s">
        <v>309</v>
      </c>
      <c r="AL40" s="8" t="s">
        <v>317</v>
      </c>
      <c r="AM40" s="8" t="s">
        <v>310</v>
      </c>
      <c r="AN40" s="8" t="s">
        <v>311</v>
      </c>
      <c r="AQ40" s="128"/>
      <c r="AR40" s="128"/>
      <c r="AS40" s="128"/>
      <c r="AT40" s="128"/>
      <c r="AU40" s="128"/>
      <c r="AV40" s="128"/>
    </row>
    <row r="41" ht="16.5" customHeight="1">
      <c r="A41" s="170">
        <v>44130.0</v>
      </c>
      <c r="B41" s="8" t="s">
        <v>225</v>
      </c>
      <c r="C41" s="128"/>
      <c r="D41" s="128"/>
      <c r="E41" s="128"/>
      <c r="F41" s="128"/>
      <c r="G41" s="128"/>
      <c r="H41" s="128"/>
      <c r="I41" s="128"/>
      <c r="J41" s="128"/>
      <c r="K41" s="128"/>
      <c r="L41" s="128"/>
      <c r="M41" s="128"/>
      <c r="N41" s="128"/>
      <c r="O41" s="128"/>
      <c r="P41" s="8">
        <v>389237.0</v>
      </c>
      <c r="Q41" s="128"/>
      <c r="R41" s="128"/>
      <c r="S41" s="171">
        <v>2085.0</v>
      </c>
      <c r="T41" s="172">
        <v>11.0</v>
      </c>
      <c r="U41" s="171">
        <v>184142.0</v>
      </c>
      <c r="V41" s="171">
        <v>2096.0</v>
      </c>
      <c r="W41" s="171">
        <v>182057.0</v>
      </c>
      <c r="Y41" s="174">
        <v>11.0</v>
      </c>
      <c r="Z41" s="161"/>
      <c r="AE41" s="174">
        <v>1741.0</v>
      </c>
      <c r="AF41" s="174">
        <v>58.0</v>
      </c>
      <c r="AG41" s="174">
        <v>58.0</v>
      </c>
      <c r="AH41" s="128"/>
      <c r="AI41" s="175">
        <v>44129.99930555555</v>
      </c>
      <c r="AJ41" s="175">
        <v>44130.67708333333</v>
      </c>
      <c r="AK41" s="8" t="s">
        <v>345</v>
      </c>
      <c r="AL41" s="8" t="s">
        <v>315</v>
      </c>
      <c r="AM41" s="8" t="s">
        <v>310</v>
      </c>
      <c r="AN41" s="8" t="s">
        <v>311</v>
      </c>
      <c r="AQ41" s="128"/>
      <c r="AR41" s="128"/>
      <c r="AS41" s="128"/>
      <c r="AT41" s="128"/>
      <c r="AU41" s="128"/>
      <c r="AV41" s="128"/>
    </row>
    <row r="42" ht="16.5" customHeight="1">
      <c r="A42" s="170">
        <v>44129.0</v>
      </c>
      <c r="B42" s="8" t="s">
        <v>225</v>
      </c>
      <c r="C42" s="128"/>
      <c r="D42" s="128"/>
      <c r="E42" s="128"/>
      <c r="F42" s="128"/>
      <c r="G42" s="128"/>
      <c r="H42" s="128"/>
      <c r="I42" s="128"/>
      <c r="J42" s="128"/>
      <c r="K42" s="128"/>
      <c r="L42" s="128"/>
      <c r="M42" s="128"/>
      <c r="N42" s="128"/>
      <c r="O42" s="128"/>
      <c r="P42" s="8">
        <v>388466.0</v>
      </c>
      <c r="Q42" s="128"/>
      <c r="R42" s="128"/>
      <c r="S42" s="171">
        <v>2076.0</v>
      </c>
      <c r="T42" s="172">
        <v>11.0</v>
      </c>
      <c r="U42" s="171">
        <v>183718.0</v>
      </c>
      <c r="V42" s="171">
        <v>2087.0</v>
      </c>
      <c r="W42" s="171">
        <v>181642.0</v>
      </c>
      <c r="Y42" s="174">
        <v>3.0</v>
      </c>
      <c r="Z42" s="161"/>
      <c r="AE42" s="174">
        <v>1733.0</v>
      </c>
      <c r="AF42" s="174">
        <v>58.0</v>
      </c>
      <c r="AG42" s="174">
        <v>58.0</v>
      </c>
      <c r="AH42" s="128"/>
      <c r="AI42" s="175">
        <v>44128.99930555555</v>
      </c>
      <c r="AJ42" s="175">
        <v>44129.65347222222</v>
      </c>
      <c r="AK42" s="8" t="s">
        <v>325</v>
      </c>
      <c r="AL42" s="8" t="s">
        <v>315</v>
      </c>
      <c r="AM42" s="8" t="s">
        <v>310</v>
      </c>
      <c r="AN42" s="8" t="s">
        <v>311</v>
      </c>
      <c r="AQ42" s="128"/>
      <c r="AR42" s="128"/>
      <c r="AS42" s="128"/>
      <c r="AT42" s="128"/>
      <c r="AU42" s="128"/>
      <c r="AV42" s="128"/>
    </row>
    <row r="43" ht="16.5" customHeight="1">
      <c r="A43" s="170">
        <v>44128.0</v>
      </c>
      <c r="B43" s="8" t="s">
        <v>225</v>
      </c>
      <c r="C43" s="128"/>
      <c r="D43" s="128"/>
      <c r="E43" s="128"/>
      <c r="F43" s="128"/>
      <c r="G43" s="128"/>
      <c r="H43" s="128"/>
      <c r="I43" s="128"/>
      <c r="J43" s="128"/>
      <c r="K43" s="128"/>
      <c r="L43" s="128"/>
      <c r="M43" s="128"/>
      <c r="N43" s="128"/>
      <c r="O43" s="128"/>
      <c r="P43" s="8">
        <v>381875.0</v>
      </c>
      <c r="Q43" s="128"/>
      <c r="R43" s="128"/>
      <c r="S43" s="171">
        <v>2048.0</v>
      </c>
      <c r="T43" s="172">
        <v>9.0</v>
      </c>
      <c r="U43" s="171">
        <v>182919.0</v>
      </c>
      <c r="V43" s="171">
        <v>2057.0</v>
      </c>
      <c r="W43" s="171">
        <v>180871.0</v>
      </c>
      <c r="Y43" s="174">
        <v>4.0</v>
      </c>
      <c r="Z43" s="161"/>
      <c r="AE43" s="174">
        <v>1728.0</v>
      </c>
      <c r="AF43" s="174">
        <v>58.0</v>
      </c>
      <c r="AG43" s="174">
        <v>58.0</v>
      </c>
      <c r="AH43" s="128"/>
      <c r="AI43" s="175">
        <v>44127.99930555555</v>
      </c>
      <c r="AJ43" s="175">
        <v>44128.65416666667</v>
      </c>
      <c r="AK43" s="8" t="s">
        <v>309</v>
      </c>
      <c r="AL43" s="8" t="s">
        <v>325</v>
      </c>
      <c r="AM43" s="8" t="s">
        <v>310</v>
      </c>
      <c r="AN43" s="8" t="s">
        <v>311</v>
      </c>
      <c r="AQ43" s="128"/>
      <c r="AR43" s="128"/>
      <c r="AS43" s="128"/>
      <c r="AT43" s="128"/>
      <c r="AU43" s="128"/>
      <c r="AV43" s="128"/>
    </row>
    <row r="44" ht="16.5" customHeight="1">
      <c r="A44" s="170">
        <v>44127.0</v>
      </c>
      <c r="B44" s="8" t="s">
        <v>225</v>
      </c>
      <c r="C44" s="128"/>
      <c r="D44" s="128"/>
      <c r="E44" s="128"/>
      <c r="F44" s="128"/>
      <c r="G44" s="128"/>
      <c r="H44" s="128"/>
      <c r="I44" s="128"/>
      <c r="J44" s="128"/>
      <c r="K44" s="128"/>
      <c r="L44" s="128"/>
      <c r="M44" s="128"/>
      <c r="N44" s="128"/>
      <c r="O44" s="128"/>
      <c r="P44" s="8">
        <v>376997.0</v>
      </c>
      <c r="Q44" s="128"/>
      <c r="R44" s="128"/>
      <c r="S44" s="171">
        <v>2020.0</v>
      </c>
      <c r="T44" s="172">
        <v>9.0</v>
      </c>
      <c r="U44" s="171">
        <v>181278.0</v>
      </c>
      <c r="V44" s="171">
        <v>2029.0</v>
      </c>
      <c r="W44" s="171">
        <v>179258.0</v>
      </c>
      <c r="Y44" s="174">
        <v>3.0</v>
      </c>
      <c r="Z44" s="161"/>
      <c r="AE44" s="174">
        <v>1723.0</v>
      </c>
      <c r="AF44" s="174">
        <v>58.0</v>
      </c>
      <c r="AG44" s="174">
        <v>58.0</v>
      </c>
      <c r="AH44" s="128"/>
      <c r="AI44" s="175">
        <v>44126.99930555555</v>
      </c>
      <c r="AJ44" s="175">
        <v>44127.65555555555</v>
      </c>
      <c r="AK44" s="8" t="s">
        <v>346</v>
      </c>
      <c r="AL44" s="8" t="s">
        <v>317</v>
      </c>
      <c r="AM44" s="8" t="s">
        <v>310</v>
      </c>
      <c r="AN44" s="8" t="s">
        <v>311</v>
      </c>
      <c r="AQ44" s="128"/>
      <c r="AR44" s="128"/>
      <c r="AS44" s="128"/>
      <c r="AT44" s="128"/>
      <c r="AU44" s="128"/>
      <c r="AV44" s="128"/>
    </row>
    <row r="45" ht="16.5" customHeight="1">
      <c r="A45" s="170">
        <v>44126.0</v>
      </c>
      <c r="B45" s="8" t="s">
        <v>225</v>
      </c>
      <c r="C45" s="128"/>
      <c r="D45" s="128"/>
      <c r="E45" s="128"/>
      <c r="F45" s="128"/>
      <c r="G45" s="128"/>
      <c r="H45" s="128"/>
      <c r="I45" s="128"/>
      <c r="J45" s="128"/>
      <c r="K45" s="128"/>
      <c r="L45" s="128"/>
      <c r="M45" s="128"/>
      <c r="N45" s="128"/>
      <c r="O45" s="128"/>
      <c r="P45" s="8">
        <v>367990.0</v>
      </c>
      <c r="Q45" s="128"/>
      <c r="R45" s="128"/>
      <c r="S45" s="171">
        <v>1990.0</v>
      </c>
      <c r="T45" s="172">
        <v>9.0</v>
      </c>
      <c r="U45" s="171">
        <v>180113.0</v>
      </c>
      <c r="V45" s="171">
        <v>1999.0</v>
      </c>
      <c r="W45" s="171">
        <v>178123.0</v>
      </c>
      <c r="Y45" s="174">
        <v>3.0</v>
      </c>
      <c r="Z45" s="161"/>
      <c r="AE45" s="174">
        <v>1718.0</v>
      </c>
      <c r="AF45" s="174">
        <v>58.0</v>
      </c>
      <c r="AG45" s="174">
        <v>58.0</v>
      </c>
      <c r="AH45" s="128"/>
      <c r="AI45" s="175">
        <v>44125.99930555555</v>
      </c>
      <c r="AJ45" s="175">
        <v>44126.675</v>
      </c>
      <c r="AK45" s="8" t="s">
        <v>347</v>
      </c>
      <c r="AL45" s="8" t="s">
        <v>326</v>
      </c>
      <c r="AM45" s="8" t="s">
        <v>310</v>
      </c>
      <c r="AN45" s="8" t="s">
        <v>311</v>
      </c>
      <c r="AQ45" s="128"/>
      <c r="AR45" s="128"/>
      <c r="AS45" s="128"/>
      <c r="AT45" s="128"/>
      <c r="AU45" s="128"/>
      <c r="AV45" s="128"/>
    </row>
    <row r="46" ht="16.5" customHeight="1">
      <c r="A46" s="170">
        <v>44125.0</v>
      </c>
      <c r="B46" s="8" t="s">
        <v>225</v>
      </c>
      <c r="C46" s="128"/>
      <c r="D46" s="128"/>
      <c r="E46" s="128"/>
      <c r="F46" s="128"/>
      <c r="G46" s="128"/>
      <c r="H46" s="128"/>
      <c r="I46" s="128"/>
      <c r="J46" s="128"/>
      <c r="K46" s="128"/>
      <c r="L46" s="128"/>
      <c r="M46" s="128"/>
      <c r="N46" s="128"/>
      <c r="O46" s="128"/>
      <c r="P46" s="8">
        <v>362906.0</v>
      </c>
      <c r="Q46" s="128"/>
      <c r="R46" s="128"/>
      <c r="S46" s="171">
        <v>1975.0</v>
      </c>
      <c r="T46" s="172">
        <v>8.0</v>
      </c>
      <c r="U46" s="171">
        <v>179227.0</v>
      </c>
      <c r="V46" s="171">
        <v>1983.0</v>
      </c>
      <c r="W46" s="171">
        <v>177252.0</v>
      </c>
      <c r="Y46" s="174">
        <v>4.0</v>
      </c>
      <c r="Z46" s="161"/>
      <c r="AE46" s="174">
        <v>1708.0</v>
      </c>
      <c r="AF46" s="174">
        <v>58.0</v>
      </c>
      <c r="AG46" s="174">
        <v>58.0</v>
      </c>
      <c r="AH46" s="128"/>
      <c r="AI46" s="175">
        <v>44124.99930555555</v>
      </c>
      <c r="AJ46" s="175">
        <v>44125.71388888889</v>
      </c>
      <c r="AK46" s="8" t="s">
        <v>346</v>
      </c>
      <c r="AL46" s="8" t="s">
        <v>348</v>
      </c>
      <c r="AM46" s="8" t="s">
        <v>310</v>
      </c>
      <c r="AN46" s="8" t="s">
        <v>311</v>
      </c>
      <c r="AQ46" s="128"/>
      <c r="AR46" s="128"/>
      <c r="AS46" s="128"/>
      <c r="AT46" s="128"/>
      <c r="AU46" s="128"/>
      <c r="AV46" s="128"/>
    </row>
    <row r="47" ht="16.5" customHeight="1">
      <c r="A47" s="170">
        <v>44124.0</v>
      </c>
      <c r="B47" s="8" t="s">
        <v>225</v>
      </c>
      <c r="C47" s="128"/>
      <c r="D47" s="128"/>
      <c r="E47" s="128"/>
      <c r="F47" s="128"/>
      <c r="G47" s="128"/>
      <c r="H47" s="128"/>
      <c r="I47" s="128"/>
      <c r="J47" s="128"/>
      <c r="K47" s="128"/>
      <c r="L47" s="128"/>
      <c r="M47" s="128"/>
      <c r="N47" s="128"/>
      <c r="O47" s="128"/>
      <c r="P47" s="8">
        <v>360803.0</v>
      </c>
      <c r="Q47" s="128"/>
      <c r="R47" s="128"/>
      <c r="S47" s="171">
        <v>1956.0</v>
      </c>
      <c r="T47" s="172">
        <v>7.0</v>
      </c>
      <c r="U47" s="171">
        <v>178437.0</v>
      </c>
      <c r="V47" s="171">
        <v>1963.0</v>
      </c>
      <c r="W47" s="171">
        <v>176481.0</v>
      </c>
      <c r="Y47" s="174">
        <v>0.0</v>
      </c>
      <c r="Z47" s="161"/>
      <c r="AE47" s="174">
        <v>1701.0</v>
      </c>
      <c r="AF47" s="174">
        <v>58.0</v>
      </c>
      <c r="AG47" s="174">
        <v>58.0</v>
      </c>
      <c r="AH47" s="128"/>
      <c r="AI47" s="175">
        <v>44123.99930555555</v>
      </c>
      <c r="AJ47" s="175">
        <v>44124.65069444444</v>
      </c>
      <c r="AK47" s="8" t="s">
        <v>309</v>
      </c>
      <c r="AL47" s="8" t="s">
        <v>317</v>
      </c>
      <c r="AM47" s="8" t="s">
        <v>310</v>
      </c>
      <c r="AN47" s="8" t="s">
        <v>311</v>
      </c>
      <c r="AQ47" s="128"/>
      <c r="AR47" s="128"/>
      <c r="AS47" s="128"/>
      <c r="AT47" s="128"/>
      <c r="AU47" s="128"/>
      <c r="AV47" s="128"/>
    </row>
    <row r="48" ht="16.5" customHeight="1">
      <c r="A48" s="170">
        <v>44123.0</v>
      </c>
      <c r="B48" s="8" t="s">
        <v>225</v>
      </c>
      <c r="C48" s="128"/>
      <c r="D48" s="128"/>
      <c r="E48" s="128"/>
      <c r="F48" s="128"/>
      <c r="G48" s="128"/>
      <c r="H48" s="128"/>
      <c r="I48" s="128"/>
      <c r="J48" s="128"/>
      <c r="K48" s="128"/>
      <c r="L48" s="128"/>
      <c r="M48" s="128"/>
      <c r="N48" s="128"/>
      <c r="O48" s="128"/>
      <c r="P48" s="8">
        <v>359928.0</v>
      </c>
      <c r="Q48" s="128"/>
      <c r="R48" s="128"/>
      <c r="S48" s="171">
        <v>1944.0</v>
      </c>
      <c r="T48" s="172">
        <v>7.0</v>
      </c>
      <c r="U48" s="171">
        <v>178077.0</v>
      </c>
      <c r="V48" s="171">
        <v>1951.0</v>
      </c>
      <c r="W48" s="171">
        <v>176133.0</v>
      </c>
      <c r="Y48" s="174">
        <v>0.0</v>
      </c>
      <c r="Z48" s="161"/>
      <c r="AE48" s="174">
        <v>1696.0</v>
      </c>
      <c r="AF48" s="174">
        <v>58.0</v>
      </c>
      <c r="AG48" s="174">
        <v>58.0</v>
      </c>
      <c r="AH48" s="128"/>
      <c r="AI48" s="175">
        <v>44122.99930555555</v>
      </c>
      <c r="AJ48" s="175">
        <v>44123.69097222222</v>
      </c>
      <c r="AK48" s="8" t="s">
        <v>326</v>
      </c>
      <c r="AL48" s="8" t="s">
        <v>349</v>
      </c>
      <c r="AM48" s="8" t="s">
        <v>310</v>
      </c>
      <c r="AN48" s="8" t="s">
        <v>311</v>
      </c>
      <c r="AQ48" s="128"/>
      <c r="AR48" s="128"/>
      <c r="AS48" s="128"/>
      <c r="AT48" s="128"/>
      <c r="AU48" s="128"/>
      <c r="AV48" s="128"/>
    </row>
    <row r="49" ht="16.5" customHeight="1">
      <c r="A49" s="170">
        <v>44122.0</v>
      </c>
      <c r="B49" s="8" t="s">
        <v>225</v>
      </c>
      <c r="C49" s="128"/>
      <c r="D49" s="128"/>
      <c r="E49" s="128"/>
      <c r="F49" s="128"/>
      <c r="G49" s="128"/>
      <c r="H49" s="128"/>
      <c r="I49" s="128"/>
      <c r="J49" s="128"/>
      <c r="K49" s="128"/>
      <c r="L49" s="128"/>
      <c r="M49" s="128"/>
      <c r="N49" s="128"/>
      <c r="O49" s="128"/>
      <c r="P49" s="8">
        <v>355657.0</v>
      </c>
      <c r="Q49" s="128"/>
      <c r="R49" s="128"/>
      <c r="S49" s="171">
        <v>1936.0</v>
      </c>
      <c r="T49" s="172">
        <v>7.0</v>
      </c>
      <c r="U49" s="171">
        <v>177022.0</v>
      </c>
      <c r="V49" s="171">
        <v>1943.0</v>
      </c>
      <c r="W49" s="171">
        <v>175086.0</v>
      </c>
      <c r="Y49" s="174">
        <v>2.0</v>
      </c>
      <c r="Z49" s="161"/>
      <c r="AE49" s="174">
        <v>1689.0</v>
      </c>
      <c r="AF49" s="174">
        <v>58.0</v>
      </c>
      <c r="AG49" s="174">
        <v>58.0</v>
      </c>
      <c r="AH49" s="128"/>
      <c r="AI49" s="175">
        <v>44121.99930555555</v>
      </c>
      <c r="AJ49" s="175">
        <v>44122.69652777778</v>
      </c>
      <c r="AK49" s="8" t="s">
        <v>350</v>
      </c>
      <c r="AL49" s="8" t="s">
        <v>323</v>
      </c>
      <c r="AM49" s="8" t="s">
        <v>351</v>
      </c>
      <c r="AN49" s="8" t="s">
        <v>311</v>
      </c>
      <c r="AQ49" s="128"/>
      <c r="AR49" s="128"/>
      <c r="AS49" s="128"/>
      <c r="AT49" s="128"/>
      <c r="AU49" s="128"/>
      <c r="AV49" s="128"/>
    </row>
    <row r="50" ht="16.5" customHeight="1">
      <c r="A50" s="170">
        <v>44121.0</v>
      </c>
      <c r="B50" s="8" t="s">
        <v>225</v>
      </c>
      <c r="C50" s="128"/>
      <c r="D50" s="128"/>
      <c r="E50" s="128"/>
      <c r="F50" s="128"/>
      <c r="G50" s="128"/>
      <c r="H50" s="128"/>
      <c r="I50" s="128"/>
      <c r="J50" s="128"/>
      <c r="K50" s="128"/>
      <c r="L50" s="128"/>
      <c r="M50" s="128"/>
      <c r="N50" s="128"/>
      <c r="O50" s="128"/>
      <c r="P50" s="8">
        <v>350356.0</v>
      </c>
      <c r="Q50" s="128"/>
      <c r="R50" s="128"/>
      <c r="S50" s="171">
        <v>1926.0</v>
      </c>
      <c r="T50" s="172">
        <v>6.0</v>
      </c>
      <c r="U50" s="171">
        <v>175984.0</v>
      </c>
      <c r="V50" s="171">
        <v>1932.0</v>
      </c>
      <c r="W50" s="171">
        <v>174058.0</v>
      </c>
      <c r="Y50" s="174">
        <v>3.0</v>
      </c>
      <c r="Z50" s="161"/>
      <c r="AE50" s="174">
        <v>1687.0</v>
      </c>
      <c r="AF50" s="174">
        <v>58.0</v>
      </c>
      <c r="AG50" s="174">
        <v>58.0</v>
      </c>
      <c r="AH50" s="128"/>
      <c r="AI50" s="175">
        <v>44120.99930555555</v>
      </c>
      <c r="AJ50" s="175">
        <v>44121.66736111111</v>
      </c>
      <c r="AK50" s="8" t="s">
        <v>352</v>
      </c>
      <c r="AL50" s="8" t="s">
        <v>353</v>
      </c>
      <c r="AM50" s="8" t="s">
        <v>351</v>
      </c>
      <c r="AN50" s="8" t="s">
        <v>311</v>
      </c>
      <c r="AQ50" s="128"/>
      <c r="AR50" s="128"/>
      <c r="AS50" s="128"/>
      <c r="AT50" s="128"/>
      <c r="AU50" s="128"/>
      <c r="AV50" s="128"/>
    </row>
    <row r="51" ht="16.5" customHeight="1">
      <c r="A51" s="170">
        <v>44120.0</v>
      </c>
      <c r="B51" s="8" t="s">
        <v>225</v>
      </c>
      <c r="C51" s="128"/>
      <c r="D51" s="128"/>
      <c r="E51" s="128"/>
      <c r="F51" s="128"/>
      <c r="G51" s="128"/>
      <c r="H51" s="128"/>
      <c r="I51" s="128"/>
      <c r="J51" s="128"/>
      <c r="K51" s="128"/>
      <c r="L51" s="128"/>
      <c r="M51" s="128"/>
      <c r="N51" s="128"/>
      <c r="O51" s="128"/>
      <c r="P51" s="8">
        <v>342441.0</v>
      </c>
      <c r="Q51" s="128"/>
      <c r="R51" s="128"/>
      <c r="S51" s="171">
        <v>1917.0</v>
      </c>
      <c r="T51" s="172">
        <v>6.0</v>
      </c>
      <c r="U51" s="171">
        <v>175298.0</v>
      </c>
      <c r="V51" s="171">
        <v>1923.0</v>
      </c>
      <c r="W51" s="171">
        <v>173381.0</v>
      </c>
      <c r="Y51" s="174">
        <v>1.0</v>
      </c>
      <c r="Z51" s="161"/>
      <c r="AE51" s="174">
        <v>1687.0</v>
      </c>
      <c r="AF51" s="174">
        <v>58.0</v>
      </c>
      <c r="AG51" s="174">
        <v>58.0</v>
      </c>
      <c r="AH51" s="128"/>
      <c r="AI51" s="175">
        <v>44119.99930555555</v>
      </c>
      <c r="AJ51" s="175">
        <v>44120.65416666667</v>
      </c>
      <c r="AK51" s="8" t="s">
        <v>317</v>
      </c>
      <c r="AL51" s="8" t="s">
        <v>344</v>
      </c>
      <c r="AM51" s="8" t="s">
        <v>354</v>
      </c>
      <c r="AN51" s="8" t="s">
        <v>311</v>
      </c>
      <c r="AQ51" s="128"/>
      <c r="AR51" s="128"/>
      <c r="AS51" s="128"/>
      <c r="AT51" s="128"/>
      <c r="AU51" s="128"/>
      <c r="AV51" s="128"/>
    </row>
    <row r="52" ht="16.5" customHeight="1">
      <c r="A52" s="170">
        <v>44119.0</v>
      </c>
      <c r="B52" s="8" t="s">
        <v>225</v>
      </c>
      <c r="C52" s="128"/>
      <c r="D52" s="128"/>
      <c r="E52" s="128"/>
      <c r="F52" s="128"/>
      <c r="G52" s="128"/>
      <c r="H52" s="128"/>
      <c r="I52" s="128"/>
      <c r="J52" s="128"/>
      <c r="K52" s="128"/>
      <c r="L52" s="128"/>
      <c r="M52" s="128"/>
      <c r="N52" s="128"/>
      <c r="O52" s="128"/>
      <c r="P52" s="8">
        <v>340575.0</v>
      </c>
      <c r="Q52" s="128"/>
      <c r="R52" s="128"/>
      <c r="S52" s="171">
        <v>1904.0</v>
      </c>
      <c r="T52" s="172">
        <v>6.0</v>
      </c>
      <c r="U52" s="171">
        <v>174465.0</v>
      </c>
      <c r="V52" s="171">
        <v>1910.0</v>
      </c>
      <c r="W52" s="171">
        <v>172561.0</v>
      </c>
      <c r="Y52" s="8">
        <v>6.0</v>
      </c>
      <c r="Z52" s="161"/>
      <c r="AE52" s="8">
        <v>1685.0</v>
      </c>
      <c r="AF52" s="174">
        <v>58.0</v>
      </c>
      <c r="AG52" s="174">
        <v>58.0</v>
      </c>
      <c r="AH52" s="128"/>
      <c r="AI52" s="175">
        <v>44118.99930555555</v>
      </c>
      <c r="AJ52" s="175">
        <v>44119.71875</v>
      </c>
      <c r="AK52" s="8" t="s">
        <v>345</v>
      </c>
      <c r="AL52" s="8" t="s">
        <v>326</v>
      </c>
      <c r="AM52" s="8" t="s">
        <v>354</v>
      </c>
      <c r="AN52" s="8" t="s">
        <v>311</v>
      </c>
      <c r="AQ52" s="128"/>
      <c r="AR52" s="128"/>
      <c r="AS52" s="128"/>
      <c r="AT52" s="128"/>
      <c r="AU52" s="128"/>
      <c r="AV52" s="128"/>
    </row>
    <row r="53" ht="16.5" customHeight="1">
      <c r="A53" s="170">
        <v>44118.0</v>
      </c>
      <c r="B53" s="8" t="s">
        <v>225</v>
      </c>
      <c r="C53" s="128"/>
      <c r="D53" s="128"/>
      <c r="E53" s="128"/>
      <c r="F53" s="128"/>
      <c r="G53" s="128"/>
      <c r="H53" s="128"/>
      <c r="I53" s="128"/>
      <c r="J53" s="128"/>
      <c r="K53" s="128"/>
      <c r="L53" s="128"/>
      <c r="M53" s="128"/>
      <c r="N53" s="128"/>
      <c r="O53" s="128"/>
      <c r="P53" s="8">
        <v>335448.0</v>
      </c>
      <c r="Q53" s="128"/>
      <c r="R53" s="128"/>
      <c r="S53" s="171">
        <v>1889.0</v>
      </c>
      <c r="T53" s="172">
        <v>5.0</v>
      </c>
      <c r="U53" s="171">
        <v>173423.0</v>
      </c>
      <c r="V53" s="171">
        <v>1894.0</v>
      </c>
      <c r="W53" s="171">
        <v>171534.0</v>
      </c>
      <c r="Y53" s="174">
        <v>0.0</v>
      </c>
      <c r="Z53" s="161"/>
      <c r="AE53" s="174">
        <v>1678.0</v>
      </c>
      <c r="AF53" s="174">
        <v>58.0</v>
      </c>
      <c r="AG53" s="174">
        <v>58.0</v>
      </c>
      <c r="AH53" s="128"/>
      <c r="AI53" s="175">
        <v>44117.99930555555</v>
      </c>
      <c r="AJ53" s="175">
        <v>44118.680555555555</v>
      </c>
      <c r="AK53" s="8" t="s">
        <v>346</v>
      </c>
      <c r="AL53" s="8" t="s">
        <v>344</v>
      </c>
      <c r="AM53" s="8" t="s">
        <v>354</v>
      </c>
      <c r="AN53" s="8" t="s">
        <v>311</v>
      </c>
      <c r="AQ53" s="128"/>
      <c r="AR53" s="128"/>
      <c r="AS53" s="128"/>
      <c r="AT53" s="128"/>
      <c r="AU53" s="128"/>
      <c r="AV53" s="128"/>
    </row>
    <row r="54" ht="16.5" customHeight="1">
      <c r="A54" s="170">
        <v>44117.0</v>
      </c>
      <c r="B54" s="8" t="s">
        <v>225</v>
      </c>
      <c r="C54" s="128"/>
      <c r="D54" s="128"/>
      <c r="E54" s="128"/>
      <c r="F54" s="128"/>
      <c r="G54" s="128"/>
      <c r="H54" s="128"/>
      <c r="I54" s="128"/>
      <c r="J54" s="128"/>
      <c r="K54" s="128"/>
      <c r="L54" s="128"/>
      <c r="M54" s="128"/>
      <c r="N54" s="128"/>
      <c r="O54" s="128"/>
      <c r="P54" s="8">
        <v>334028.0</v>
      </c>
      <c r="Q54" s="128"/>
      <c r="R54" s="128"/>
      <c r="S54" s="171">
        <v>1886.0</v>
      </c>
      <c r="T54" s="172">
        <v>5.0</v>
      </c>
      <c r="U54" s="171">
        <v>172768.0</v>
      </c>
      <c r="V54" s="171">
        <v>1891.0</v>
      </c>
      <c r="W54" s="171">
        <v>170882.0</v>
      </c>
      <c r="Y54" s="174">
        <v>5.0</v>
      </c>
      <c r="Z54" s="161"/>
      <c r="AE54" s="174">
        <v>1673.0</v>
      </c>
      <c r="AF54" s="174">
        <v>58.0</v>
      </c>
      <c r="AG54" s="174">
        <v>58.0</v>
      </c>
      <c r="AH54" s="128"/>
      <c r="AI54" s="175">
        <v>44116.99930555555</v>
      </c>
      <c r="AJ54" s="175">
        <v>44117.66111111111</v>
      </c>
      <c r="AK54" s="8" t="s">
        <v>355</v>
      </c>
      <c r="AL54" s="8" t="s">
        <v>317</v>
      </c>
      <c r="AM54" s="8" t="s">
        <v>354</v>
      </c>
      <c r="AN54" s="8" t="s">
        <v>311</v>
      </c>
      <c r="AQ54" s="128"/>
      <c r="AR54" s="128"/>
      <c r="AS54" s="128"/>
      <c r="AT54" s="128"/>
      <c r="AU54" s="128"/>
      <c r="AV54" s="128"/>
    </row>
    <row r="55" ht="16.5" customHeight="1">
      <c r="A55" s="170">
        <v>44116.0</v>
      </c>
      <c r="B55" s="8" t="s">
        <v>225</v>
      </c>
      <c r="C55" s="128"/>
      <c r="D55" s="128"/>
      <c r="E55" s="128"/>
      <c r="F55" s="128"/>
      <c r="G55" s="128"/>
      <c r="H55" s="128"/>
      <c r="I55" s="128"/>
      <c r="J55" s="128"/>
      <c r="K55" s="128"/>
      <c r="L55" s="128"/>
      <c r="M55" s="128"/>
      <c r="N55" s="128"/>
      <c r="O55" s="128"/>
      <c r="P55" s="8">
        <v>332568.0</v>
      </c>
      <c r="Q55" s="128"/>
      <c r="R55" s="128"/>
      <c r="S55" s="171">
        <v>1875.0</v>
      </c>
      <c r="T55" s="172">
        <v>5.0</v>
      </c>
      <c r="U55" s="171">
        <v>172064.0</v>
      </c>
      <c r="V55" s="171">
        <v>1880.0</v>
      </c>
      <c r="W55" s="171">
        <v>170189.0</v>
      </c>
      <c r="Y55" s="174">
        <v>0.0</v>
      </c>
      <c r="Z55" s="161"/>
      <c r="AE55" s="174">
        <v>1664.0</v>
      </c>
      <c r="AF55" s="174">
        <v>58.0</v>
      </c>
      <c r="AG55" s="174">
        <v>58.0</v>
      </c>
      <c r="AH55" s="128"/>
      <c r="AI55" s="175">
        <v>44115.99930555555</v>
      </c>
      <c r="AJ55" s="175">
        <v>44116.65416666667</v>
      </c>
      <c r="AK55" s="8" t="s">
        <v>325</v>
      </c>
      <c r="AL55" s="8" t="s">
        <v>323</v>
      </c>
      <c r="AM55" s="8" t="s">
        <v>354</v>
      </c>
      <c r="AN55" s="8" t="s">
        <v>311</v>
      </c>
      <c r="AQ55" s="128"/>
      <c r="AR55" s="128"/>
      <c r="AS55" s="128"/>
      <c r="AT55" s="128"/>
      <c r="AU55" s="128"/>
      <c r="AV55" s="128"/>
    </row>
    <row r="56" ht="16.5" customHeight="1">
      <c r="A56" s="170">
        <v>44115.0</v>
      </c>
      <c r="B56" s="8" t="s">
        <v>225</v>
      </c>
      <c r="C56" s="128"/>
      <c r="D56" s="128"/>
      <c r="E56" s="128"/>
      <c r="F56" s="128"/>
      <c r="G56" s="128"/>
      <c r="H56" s="128"/>
      <c r="I56" s="128"/>
      <c r="J56" s="128"/>
      <c r="K56" s="128"/>
      <c r="L56" s="128"/>
      <c r="M56" s="128"/>
      <c r="N56" s="128"/>
      <c r="O56" s="128"/>
      <c r="P56" s="8">
        <v>325665.0</v>
      </c>
      <c r="Q56" s="128"/>
      <c r="R56" s="128"/>
      <c r="S56" s="171">
        <v>1866.0</v>
      </c>
      <c r="T56" s="172">
        <v>5.0</v>
      </c>
      <c r="U56" s="171">
        <v>171211.0</v>
      </c>
      <c r="V56" s="171">
        <v>1871.0</v>
      </c>
      <c r="W56" s="171">
        <v>169345.0</v>
      </c>
      <c r="Y56" s="174">
        <v>0.0</v>
      </c>
      <c r="Z56" s="161"/>
      <c r="AE56" s="174">
        <v>1659.0</v>
      </c>
      <c r="AF56" s="174">
        <v>58.0</v>
      </c>
      <c r="AG56" s="174">
        <v>58.0</v>
      </c>
      <c r="AH56" s="128"/>
      <c r="AI56" s="175">
        <v>44114.99930555555</v>
      </c>
      <c r="AJ56" s="175">
        <v>44115.72083333333</v>
      </c>
      <c r="AK56" s="8" t="s">
        <v>356</v>
      </c>
      <c r="AL56" s="8" t="s">
        <v>353</v>
      </c>
      <c r="AM56" s="8" t="s">
        <v>354</v>
      </c>
      <c r="AN56" s="8" t="s">
        <v>311</v>
      </c>
      <c r="AQ56" s="128"/>
      <c r="AR56" s="128"/>
      <c r="AS56" s="128"/>
      <c r="AT56" s="128"/>
      <c r="AU56" s="128"/>
      <c r="AV56" s="128"/>
    </row>
    <row r="57" ht="16.5" customHeight="1">
      <c r="A57" s="170">
        <v>44114.0</v>
      </c>
      <c r="B57" s="8" t="s">
        <v>225</v>
      </c>
      <c r="C57" s="128"/>
      <c r="D57" s="128"/>
      <c r="E57" s="128"/>
      <c r="F57" s="128"/>
      <c r="G57" s="128"/>
      <c r="H57" s="128"/>
      <c r="I57" s="128"/>
      <c r="J57" s="128"/>
      <c r="K57" s="128"/>
      <c r="L57" s="128"/>
      <c r="M57" s="128"/>
      <c r="N57" s="128"/>
      <c r="O57" s="128"/>
      <c r="P57" s="8">
        <v>319294.0</v>
      </c>
      <c r="Q57" s="128"/>
      <c r="R57" s="128"/>
      <c r="S57" s="171">
        <v>1856.0</v>
      </c>
      <c r="T57" s="172">
        <v>5.0</v>
      </c>
      <c r="U57" s="171">
        <v>169607.0</v>
      </c>
      <c r="V57" s="171">
        <v>1861.0</v>
      </c>
      <c r="W57" s="171">
        <v>167751.0</v>
      </c>
      <c r="Y57" s="174">
        <v>0.0</v>
      </c>
      <c r="Z57" s="161"/>
      <c r="AE57" s="174">
        <v>1651.0</v>
      </c>
      <c r="AF57" s="174">
        <v>58.0</v>
      </c>
      <c r="AG57" s="174">
        <v>58.0</v>
      </c>
      <c r="AH57" s="128"/>
      <c r="AI57" s="175">
        <v>44113.99930555555</v>
      </c>
      <c r="AJ57" s="175">
        <v>44114.65555555555</v>
      </c>
      <c r="AK57" s="8" t="s">
        <v>309</v>
      </c>
      <c r="AL57" s="8" t="s">
        <v>341</v>
      </c>
      <c r="AM57" s="8" t="s">
        <v>354</v>
      </c>
      <c r="AN57" s="8" t="s">
        <v>311</v>
      </c>
      <c r="AQ57" s="128"/>
      <c r="AR57" s="128"/>
      <c r="AS57" s="128"/>
      <c r="AT57" s="128"/>
      <c r="AU57" s="128"/>
      <c r="AV57" s="128"/>
    </row>
    <row r="58" ht="16.5" customHeight="1">
      <c r="A58" s="170">
        <v>44113.0</v>
      </c>
      <c r="B58" s="8" t="s">
        <v>225</v>
      </c>
      <c r="C58" s="128"/>
      <c r="D58" s="128"/>
      <c r="E58" s="128"/>
      <c r="F58" s="128"/>
      <c r="G58" s="128"/>
      <c r="H58" s="128"/>
      <c r="I58" s="128"/>
      <c r="J58" s="128"/>
      <c r="K58" s="128"/>
      <c r="L58" s="128"/>
      <c r="M58" s="128"/>
      <c r="N58" s="128"/>
      <c r="O58" s="128"/>
      <c r="P58" s="8">
        <v>314858.0</v>
      </c>
      <c r="Q58" s="128"/>
      <c r="R58" s="128"/>
      <c r="S58" s="171">
        <v>1846.0</v>
      </c>
      <c r="T58" s="172">
        <v>5.0</v>
      </c>
      <c r="U58" s="171">
        <v>168956.0</v>
      </c>
      <c r="V58" s="171">
        <v>1851.0</v>
      </c>
      <c r="W58" s="171">
        <v>167110.0</v>
      </c>
      <c r="Y58" s="174">
        <v>0.0</v>
      </c>
      <c r="Z58" s="161"/>
      <c r="AE58" s="174">
        <v>1646.0</v>
      </c>
      <c r="AF58" s="174">
        <v>58.0</v>
      </c>
      <c r="AG58" s="174">
        <v>58.0</v>
      </c>
      <c r="AH58" s="128"/>
      <c r="AI58" s="175">
        <v>44112.99930555555</v>
      </c>
      <c r="AJ58" s="175">
        <v>44113.68125</v>
      </c>
      <c r="AK58" s="8" t="s">
        <v>340</v>
      </c>
      <c r="AL58" s="8" t="s">
        <v>317</v>
      </c>
      <c r="AM58" s="8" t="s">
        <v>354</v>
      </c>
      <c r="AN58" s="8" t="s">
        <v>311</v>
      </c>
      <c r="AQ58" s="128"/>
      <c r="AR58" s="128"/>
      <c r="AS58" s="128"/>
      <c r="AT58" s="128"/>
      <c r="AU58" s="128"/>
      <c r="AV58" s="128"/>
    </row>
    <row r="59" ht="16.5" customHeight="1">
      <c r="A59" s="170">
        <v>44112.0</v>
      </c>
      <c r="B59" s="8" t="s">
        <v>225</v>
      </c>
      <c r="C59" s="128"/>
      <c r="D59" s="128"/>
      <c r="E59" s="128"/>
      <c r="F59" s="128"/>
      <c r="G59" s="128"/>
      <c r="H59" s="128"/>
      <c r="I59" s="128"/>
      <c r="J59" s="128"/>
      <c r="K59" s="128"/>
      <c r="L59" s="128"/>
      <c r="M59" s="128"/>
      <c r="N59" s="128"/>
      <c r="O59" s="128"/>
      <c r="P59" s="8">
        <v>312985.0</v>
      </c>
      <c r="Q59" s="128"/>
      <c r="R59" s="128"/>
      <c r="S59" s="171">
        <v>1838.0</v>
      </c>
      <c r="T59" s="172">
        <v>5.0</v>
      </c>
      <c r="U59" s="171">
        <v>167980.0</v>
      </c>
      <c r="V59" s="171">
        <v>1843.0</v>
      </c>
      <c r="W59" s="171">
        <v>166142.0</v>
      </c>
      <c r="Y59" s="174">
        <v>1.0</v>
      </c>
      <c r="Z59" s="161"/>
      <c r="AE59" s="174">
        <v>1638.0</v>
      </c>
      <c r="AF59" s="174">
        <v>58.0</v>
      </c>
      <c r="AG59" s="174">
        <v>58.0</v>
      </c>
      <c r="AH59" s="128"/>
      <c r="AI59" s="175">
        <v>44111.99930555555</v>
      </c>
      <c r="AJ59" s="175">
        <v>44112.65902777778</v>
      </c>
      <c r="AK59" s="8" t="s">
        <v>355</v>
      </c>
      <c r="AL59" s="8" t="s">
        <v>346</v>
      </c>
      <c r="AM59" s="8" t="s">
        <v>354</v>
      </c>
      <c r="AN59" s="8" t="s">
        <v>311</v>
      </c>
      <c r="AQ59" s="128"/>
      <c r="AR59" s="128"/>
      <c r="AS59" s="128"/>
      <c r="AT59" s="128"/>
      <c r="AU59" s="128"/>
      <c r="AV59" s="128"/>
    </row>
    <row r="60" ht="16.5" customHeight="1">
      <c r="A60" s="170">
        <v>44111.0</v>
      </c>
      <c r="B60" s="8" t="s">
        <v>225</v>
      </c>
      <c r="C60" s="128"/>
      <c r="D60" s="128"/>
      <c r="E60" s="128"/>
      <c r="F60" s="128"/>
      <c r="G60" s="128"/>
      <c r="H60" s="128"/>
      <c r="I60" s="128"/>
      <c r="J60" s="128"/>
      <c r="K60" s="128"/>
      <c r="L60" s="128"/>
      <c r="M60" s="128"/>
      <c r="N60" s="128"/>
      <c r="O60" s="128"/>
      <c r="P60" s="8">
        <v>307410.0</v>
      </c>
      <c r="Q60" s="128"/>
      <c r="R60" s="128"/>
      <c r="S60" s="171">
        <v>1827.0</v>
      </c>
      <c r="T60" s="172">
        <v>5.0</v>
      </c>
      <c r="U60" s="171">
        <v>166727.0</v>
      </c>
      <c r="V60" s="171">
        <v>1832.0</v>
      </c>
      <c r="W60" s="171">
        <v>164900.0</v>
      </c>
      <c r="Y60" s="174">
        <v>1.0</v>
      </c>
      <c r="Z60" s="161"/>
      <c r="AE60" s="174">
        <v>1635.0</v>
      </c>
      <c r="AF60" s="174">
        <v>58.0</v>
      </c>
      <c r="AG60" s="174">
        <v>58.0</v>
      </c>
      <c r="AH60" s="128"/>
      <c r="AI60" s="175">
        <v>44110.99930555555</v>
      </c>
      <c r="AJ60" s="175">
        <v>44111.69097222222</v>
      </c>
      <c r="AK60" s="8" t="s">
        <v>356</v>
      </c>
      <c r="AL60" s="8" t="s">
        <v>344</v>
      </c>
      <c r="AM60" s="8" t="s">
        <v>354</v>
      </c>
      <c r="AN60" s="8" t="s">
        <v>311</v>
      </c>
      <c r="AQ60" s="128"/>
      <c r="AR60" s="128"/>
      <c r="AS60" s="128"/>
      <c r="AT60" s="128"/>
      <c r="AU60" s="128"/>
      <c r="AV60" s="128"/>
    </row>
    <row r="61" ht="16.5" customHeight="1">
      <c r="A61" s="170">
        <v>44110.0</v>
      </c>
      <c r="B61" s="8" t="s">
        <v>225</v>
      </c>
      <c r="C61" s="128"/>
      <c r="D61" s="128"/>
      <c r="E61" s="128"/>
      <c r="F61" s="128"/>
      <c r="G61" s="128"/>
      <c r="H61" s="128"/>
      <c r="I61" s="128"/>
      <c r="J61" s="128"/>
      <c r="K61" s="128"/>
      <c r="L61" s="128"/>
      <c r="M61" s="128"/>
      <c r="N61" s="128"/>
      <c r="O61" s="128"/>
      <c r="P61" s="8">
        <v>306090.0</v>
      </c>
      <c r="Q61" s="128"/>
      <c r="R61" s="128"/>
      <c r="S61" s="171">
        <v>1821.0</v>
      </c>
      <c r="T61" s="172">
        <v>4.0</v>
      </c>
      <c r="U61" s="171">
        <v>166163.0</v>
      </c>
      <c r="V61" s="171">
        <v>1825.0</v>
      </c>
      <c r="W61" s="171">
        <v>164342.0</v>
      </c>
      <c r="Y61" s="174">
        <v>1.0</v>
      </c>
      <c r="Z61" s="161"/>
      <c r="AE61" s="174">
        <v>1632.0</v>
      </c>
      <c r="AF61" s="174">
        <v>58.0</v>
      </c>
      <c r="AG61" s="174">
        <v>58.0</v>
      </c>
      <c r="AH61" s="128"/>
      <c r="AI61" s="175">
        <v>44109.99930555555</v>
      </c>
      <c r="AJ61" s="175">
        <v>44110.65972222222</v>
      </c>
      <c r="AK61" s="8" t="s">
        <v>309</v>
      </c>
      <c r="AL61" s="8" t="s">
        <v>331</v>
      </c>
      <c r="AM61" s="8" t="s">
        <v>354</v>
      </c>
      <c r="AN61" s="8" t="s">
        <v>311</v>
      </c>
      <c r="AQ61" s="128"/>
      <c r="AR61" s="128"/>
      <c r="AS61" s="128"/>
      <c r="AT61" s="128"/>
      <c r="AU61" s="128"/>
      <c r="AV61" s="128"/>
    </row>
    <row r="62" ht="16.5" customHeight="1">
      <c r="A62" s="170">
        <v>44109.0</v>
      </c>
      <c r="B62" s="8" t="s">
        <v>225</v>
      </c>
      <c r="C62" s="128"/>
      <c r="D62" s="128"/>
      <c r="E62" s="128"/>
      <c r="F62" s="128"/>
      <c r="G62" s="128"/>
      <c r="H62" s="128"/>
      <c r="I62" s="128"/>
      <c r="J62" s="128"/>
      <c r="K62" s="128"/>
      <c r="L62" s="128"/>
      <c r="M62" s="128"/>
      <c r="N62" s="128"/>
      <c r="O62" s="128"/>
      <c r="P62" s="8">
        <v>305188.0</v>
      </c>
      <c r="Q62" s="128"/>
      <c r="R62" s="128"/>
      <c r="S62" s="171">
        <v>1817.0</v>
      </c>
      <c r="T62" s="172">
        <v>4.0</v>
      </c>
      <c r="U62" s="171">
        <v>165678.0</v>
      </c>
      <c r="V62" s="171">
        <v>1821.0</v>
      </c>
      <c r="W62" s="171">
        <v>163861.0</v>
      </c>
      <c r="Y62" s="174">
        <v>1.0</v>
      </c>
      <c r="Z62" s="161"/>
      <c r="AE62" s="174">
        <v>1625.0</v>
      </c>
      <c r="AF62" s="174">
        <v>58.0</v>
      </c>
      <c r="AG62" s="174">
        <v>58.0</v>
      </c>
      <c r="AH62" s="128"/>
      <c r="AI62" s="175">
        <v>44108.99930555555</v>
      </c>
      <c r="AJ62" s="175">
        <v>44109.70625</v>
      </c>
      <c r="AK62" s="8" t="s">
        <v>357</v>
      </c>
      <c r="AL62" s="8" t="s">
        <v>339</v>
      </c>
      <c r="AM62" s="8" t="s">
        <v>358</v>
      </c>
      <c r="AN62" s="8" t="s">
        <v>311</v>
      </c>
      <c r="AQ62" s="128"/>
      <c r="AR62" s="128"/>
      <c r="AS62" s="128"/>
      <c r="AT62" s="128"/>
      <c r="AU62" s="128"/>
      <c r="AV62" s="128"/>
    </row>
    <row r="63" ht="16.5" customHeight="1">
      <c r="A63" s="170">
        <v>44108.0</v>
      </c>
      <c r="B63" s="8" t="s">
        <v>225</v>
      </c>
      <c r="C63" s="128"/>
      <c r="D63" s="128"/>
      <c r="E63" s="128"/>
      <c r="F63" s="128"/>
      <c r="G63" s="128"/>
      <c r="H63" s="128"/>
      <c r="I63" s="128"/>
      <c r="J63" s="128"/>
      <c r="K63" s="128"/>
      <c r="L63" s="128"/>
      <c r="M63" s="128"/>
      <c r="N63" s="128"/>
      <c r="O63" s="128"/>
      <c r="P63" s="8">
        <v>300650.0</v>
      </c>
      <c r="Q63" s="128"/>
      <c r="R63" s="128"/>
      <c r="S63" s="171">
        <v>1784.0</v>
      </c>
      <c r="T63" s="172">
        <v>4.0</v>
      </c>
      <c r="U63" s="171">
        <v>164753.0</v>
      </c>
      <c r="V63" s="171">
        <v>1788.0</v>
      </c>
      <c r="W63" s="171">
        <v>162969.0</v>
      </c>
      <c r="Y63" s="174">
        <v>0.0</v>
      </c>
      <c r="Z63" s="161"/>
      <c r="AE63" s="174">
        <v>1622.0</v>
      </c>
      <c r="AF63" s="174">
        <v>58.0</v>
      </c>
      <c r="AG63" s="174">
        <v>58.0</v>
      </c>
      <c r="AH63" s="128"/>
      <c r="AI63" s="175">
        <v>44107.99930555555</v>
      </c>
      <c r="AJ63" s="175">
        <v>44108.68125</v>
      </c>
      <c r="AK63" s="8" t="s">
        <v>309</v>
      </c>
      <c r="AL63" s="8" t="s">
        <v>359</v>
      </c>
      <c r="AM63" s="8" t="s">
        <v>358</v>
      </c>
      <c r="AN63" s="8" t="s">
        <v>311</v>
      </c>
      <c r="AQ63" s="128"/>
      <c r="AR63" s="128"/>
      <c r="AS63" s="128"/>
      <c r="AT63" s="128"/>
      <c r="AU63" s="128"/>
      <c r="AV63" s="128"/>
    </row>
    <row r="64" ht="16.5" customHeight="1">
      <c r="A64" s="170">
        <v>44107.0</v>
      </c>
      <c r="B64" s="8" t="s">
        <v>225</v>
      </c>
      <c r="C64" s="128"/>
      <c r="D64" s="128"/>
      <c r="E64" s="128"/>
      <c r="F64" s="128"/>
      <c r="G64" s="128"/>
      <c r="H64" s="128"/>
      <c r="I64" s="128"/>
      <c r="J64" s="128"/>
      <c r="K64" s="128"/>
      <c r="L64" s="128"/>
      <c r="M64" s="128"/>
      <c r="N64" s="128"/>
      <c r="O64" s="128"/>
      <c r="P64" s="8">
        <v>296511.0</v>
      </c>
      <c r="Q64" s="128"/>
      <c r="R64" s="128"/>
      <c r="S64" s="171">
        <v>1778.0</v>
      </c>
      <c r="T64" s="172">
        <v>4.0</v>
      </c>
      <c r="U64" s="171">
        <v>164138.0</v>
      </c>
      <c r="V64" s="171">
        <v>1782.0</v>
      </c>
      <c r="W64" s="171">
        <v>162360.0</v>
      </c>
      <c r="Y64" s="174">
        <v>0.0</v>
      </c>
      <c r="Z64" s="161"/>
      <c r="AE64" s="174">
        <v>1616.0</v>
      </c>
      <c r="AF64" s="174">
        <v>58.0</v>
      </c>
      <c r="AG64" s="174">
        <v>58.0</v>
      </c>
      <c r="AH64" s="128"/>
      <c r="AI64" s="175">
        <v>44106.99930555555</v>
      </c>
      <c r="AJ64" s="175">
        <v>44107.65277777778</v>
      </c>
      <c r="AK64" s="8" t="s">
        <v>309</v>
      </c>
      <c r="AL64" s="8" t="s">
        <v>323</v>
      </c>
      <c r="AM64" s="8" t="s">
        <v>358</v>
      </c>
      <c r="AN64" s="8" t="s">
        <v>311</v>
      </c>
      <c r="AQ64" s="128"/>
      <c r="AR64" s="128"/>
      <c r="AS64" s="128"/>
      <c r="AT64" s="128"/>
      <c r="AU64" s="128"/>
      <c r="AV64" s="128"/>
    </row>
    <row r="65" ht="16.5" customHeight="1">
      <c r="A65" s="170">
        <v>44106.0</v>
      </c>
      <c r="B65" s="8" t="s">
        <v>225</v>
      </c>
      <c r="C65" s="128"/>
      <c r="D65" s="128"/>
      <c r="E65" s="128"/>
      <c r="F65" s="128"/>
      <c r="G65" s="128"/>
      <c r="H65" s="128"/>
      <c r="I65" s="128"/>
      <c r="J65" s="128"/>
      <c r="K65" s="128"/>
      <c r="L65" s="128"/>
      <c r="M65" s="128"/>
      <c r="N65" s="128"/>
      <c r="O65" s="128"/>
      <c r="P65" s="8">
        <v>291452.0</v>
      </c>
      <c r="Q65" s="128"/>
      <c r="R65" s="128"/>
      <c r="S65" s="171">
        <v>1769.0</v>
      </c>
      <c r="T65" s="172">
        <v>4.0</v>
      </c>
      <c r="U65" s="171">
        <v>163276.0</v>
      </c>
      <c r="V65" s="171">
        <v>1773.0</v>
      </c>
      <c r="W65" s="171">
        <v>161507.0</v>
      </c>
      <c r="Y65" s="174">
        <v>1.0</v>
      </c>
      <c r="Z65" s="161"/>
      <c r="AE65" s="174">
        <v>1611.0</v>
      </c>
      <c r="AF65" s="174">
        <v>58.0</v>
      </c>
      <c r="AG65" s="174">
        <v>58.0</v>
      </c>
      <c r="AH65" s="128"/>
      <c r="AI65" s="175">
        <v>44105.99930555555</v>
      </c>
      <c r="AJ65" s="175">
        <v>44106.65486111111</v>
      </c>
      <c r="AK65" s="8" t="s">
        <v>346</v>
      </c>
      <c r="AL65" s="8" t="s">
        <v>317</v>
      </c>
      <c r="AM65" s="8" t="s">
        <v>358</v>
      </c>
      <c r="AN65" s="8" t="s">
        <v>311</v>
      </c>
      <c r="AQ65" s="128"/>
      <c r="AR65" s="128"/>
      <c r="AS65" s="128"/>
      <c r="AT65" s="128"/>
      <c r="AU65" s="128"/>
      <c r="AV65" s="128"/>
    </row>
    <row r="66" ht="16.5" customHeight="1">
      <c r="A66" s="170">
        <v>44105.0</v>
      </c>
      <c r="B66" s="8" t="s">
        <v>225</v>
      </c>
      <c r="C66" s="128"/>
      <c r="D66" s="128"/>
      <c r="E66" s="128"/>
      <c r="F66" s="128"/>
      <c r="G66" s="128"/>
      <c r="H66" s="128"/>
      <c r="I66" s="128"/>
      <c r="J66" s="128"/>
      <c r="K66" s="128"/>
      <c r="L66" s="128"/>
      <c r="M66" s="128"/>
      <c r="N66" s="128"/>
      <c r="O66" s="128"/>
      <c r="P66" s="8">
        <v>286326.0</v>
      </c>
      <c r="Q66" s="128"/>
      <c r="R66" s="128"/>
      <c r="S66" s="171">
        <v>1755.0</v>
      </c>
      <c r="T66" s="172">
        <v>4.0</v>
      </c>
      <c r="U66" s="171">
        <v>162363.0</v>
      </c>
      <c r="V66" s="171">
        <v>1759.0</v>
      </c>
      <c r="W66" s="171">
        <v>160608.0</v>
      </c>
      <c r="Y66" s="174">
        <v>3.0</v>
      </c>
      <c r="Z66" s="161"/>
      <c r="AE66" s="174">
        <v>1609.0</v>
      </c>
      <c r="AF66" s="174">
        <v>58.0</v>
      </c>
      <c r="AG66" s="174">
        <v>58.0</v>
      </c>
      <c r="AH66" s="128"/>
      <c r="AI66" s="175">
        <v>44104.99930555555</v>
      </c>
      <c r="AJ66" s="175">
        <v>44105.67847222222</v>
      </c>
      <c r="AK66" s="8" t="s">
        <v>309</v>
      </c>
      <c r="AL66" s="8" t="s">
        <v>360</v>
      </c>
      <c r="AM66" s="8" t="s">
        <v>358</v>
      </c>
      <c r="AN66" s="8" t="s">
        <v>311</v>
      </c>
      <c r="AQ66" s="128"/>
      <c r="AR66" s="128"/>
      <c r="AS66" s="128"/>
      <c r="AT66" s="128"/>
      <c r="AU66" s="128"/>
      <c r="AV66" s="128"/>
    </row>
    <row r="67" ht="16.5" customHeight="1">
      <c r="A67" s="170">
        <v>44104.0</v>
      </c>
      <c r="B67" s="8" t="s">
        <v>225</v>
      </c>
      <c r="C67" s="128"/>
      <c r="D67" s="128"/>
      <c r="E67" s="128"/>
      <c r="F67" s="128"/>
      <c r="G67" s="128"/>
      <c r="H67" s="128"/>
      <c r="I67" s="128"/>
      <c r="J67" s="128"/>
      <c r="K67" s="128"/>
      <c r="L67" s="128"/>
      <c r="M67" s="128"/>
      <c r="N67" s="128"/>
      <c r="O67" s="128"/>
      <c r="P67" s="8">
        <v>282735.0</v>
      </c>
      <c r="Q67" s="128"/>
      <c r="R67" s="128"/>
      <c r="S67" s="171">
        <v>1752.0</v>
      </c>
      <c r="T67" s="172">
        <v>4.0</v>
      </c>
      <c r="U67" s="171">
        <v>161356.0</v>
      </c>
      <c r="V67" s="171">
        <v>1756.0</v>
      </c>
      <c r="W67" s="171">
        <v>159604.0</v>
      </c>
      <c r="Y67" s="174">
        <v>3.0</v>
      </c>
      <c r="Z67" s="161"/>
      <c r="AE67" s="174">
        <v>1606.0</v>
      </c>
      <c r="AF67" s="174">
        <v>58.0</v>
      </c>
      <c r="AG67" s="174">
        <v>58.0</v>
      </c>
      <c r="AH67" s="128"/>
      <c r="AI67" s="175">
        <v>44103.99930555555</v>
      </c>
      <c r="AJ67" s="175">
        <v>44104.67083333334</v>
      </c>
      <c r="AK67" s="8" t="s">
        <v>346</v>
      </c>
      <c r="AL67" s="8" t="s">
        <v>361</v>
      </c>
      <c r="AM67" s="8" t="s">
        <v>358</v>
      </c>
      <c r="AN67" s="8" t="s">
        <v>311</v>
      </c>
      <c r="AQ67" s="128"/>
      <c r="AR67" s="128"/>
      <c r="AS67" s="128"/>
      <c r="AT67" s="128"/>
      <c r="AU67" s="128"/>
      <c r="AV67" s="128"/>
    </row>
    <row r="68" ht="16.5" customHeight="1">
      <c r="A68" s="170">
        <v>44103.0</v>
      </c>
      <c r="B68" s="8" t="s">
        <v>225</v>
      </c>
      <c r="C68" s="128"/>
      <c r="D68" s="128"/>
      <c r="E68" s="128"/>
      <c r="F68" s="128"/>
      <c r="G68" s="128"/>
      <c r="H68" s="128"/>
      <c r="I68" s="128"/>
      <c r="J68" s="128"/>
      <c r="K68" s="128"/>
      <c r="L68" s="128"/>
      <c r="M68" s="128"/>
      <c r="N68" s="128"/>
      <c r="O68" s="128"/>
      <c r="P68" s="8">
        <v>280558.0</v>
      </c>
      <c r="Q68" s="128"/>
      <c r="R68" s="128"/>
      <c r="S68" s="171">
        <v>1749.0</v>
      </c>
      <c r="T68" s="172">
        <v>4.0</v>
      </c>
      <c r="U68" s="171">
        <v>160750.0</v>
      </c>
      <c r="V68" s="171">
        <v>1753.0</v>
      </c>
      <c r="W68" s="171">
        <v>159001.0</v>
      </c>
      <c r="Y68" s="174">
        <v>5.0</v>
      </c>
      <c r="Z68" s="161"/>
      <c r="AE68" s="174">
        <v>1601.0</v>
      </c>
      <c r="AF68" s="174">
        <v>58.0</v>
      </c>
      <c r="AG68" s="174">
        <v>58.0</v>
      </c>
      <c r="AH68" s="128"/>
      <c r="AI68" s="175">
        <v>44102.99930555555</v>
      </c>
      <c r="AJ68" s="175">
        <v>44103.65972222222</v>
      </c>
      <c r="AK68" s="8" t="s">
        <v>309</v>
      </c>
      <c r="AL68" s="8" t="s">
        <v>323</v>
      </c>
      <c r="AM68" s="8" t="s">
        <v>358</v>
      </c>
      <c r="AN68" s="8" t="s">
        <v>311</v>
      </c>
      <c r="AQ68" s="128"/>
      <c r="AR68" s="128"/>
      <c r="AS68" s="128"/>
      <c r="AT68" s="128"/>
      <c r="AU68" s="128"/>
      <c r="AV68" s="128"/>
    </row>
    <row r="69" ht="16.5" customHeight="1">
      <c r="A69" s="170">
        <v>44102.0</v>
      </c>
      <c r="B69" s="8" t="s">
        <v>225</v>
      </c>
      <c r="C69" s="128"/>
      <c r="D69" s="128"/>
      <c r="E69" s="128"/>
      <c r="F69" s="128"/>
      <c r="G69" s="128"/>
      <c r="H69" s="128"/>
      <c r="I69" s="128"/>
      <c r="J69" s="128"/>
      <c r="K69" s="128"/>
      <c r="L69" s="128"/>
      <c r="M69" s="128"/>
      <c r="N69" s="128"/>
      <c r="O69" s="128"/>
      <c r="P69" s="8">
        <v>279263.0</v>
      </c>
      <c r="Q69" s="128"/>
      <c r="R69" s="128"/>
      <c r="S69" s="171">
        <v>1745.0</v>
      </c>
      <c r="T69" s="172">
        <v>4.0</v>
      </c>
      <c r="U69" s="171">
        <v>159995.0</v>
      </c>
      <c r="V69" s="171">
        <v>1749.0</v>
      </c>
      <c r="W69" s="171">
        <v>158250.0</v>
      </c>
      <c r="Y69" s="174">
        <v>3.0</v>
      </c>
      <c r="Z69" s="161"/>
      <c r="AE69" s="174">
        <v>1590.0</v>
      </c>
      <c r="AF69" s="174">
        <v>58.0</v>
      </c>
      <c r="AG69" s="174">
        <v>58.0</v>
      </c>
      <c r="AH69" s="128"/>
      <c r="AI69" s="175">
        <v>44101.99930555555</v>
      </c>
      <c r="AJ69" s="175">
        <v>44102.68888888889</v>
      </c>
      <c r="AK69" s="8" t="s">
        <v>362</v>
      </c>
      <c r="AL69" s="8" t="s">
        <v>326</v>
      </c>
      <c r="AM69" s="8" t="s">
        <v>358</v>
      </c>
      <c r="AN69" s="8" t="s">
        <v>311</v>
      </c>
      <c r="AQ69" s="128"/>
      <c r="AR69" s="128"/>
      <c r="AS69" s="128"/>
      <c r="AT69" s="128"/>
      <c r="AU69" s="128"/>
      <c r="AV69" s="128"/>
    </row>
    <row r="70" ht="16.5" customHeight="1">
      <c r="A70" s="170">
        <v>44101.0</v>
      </c>
      <c r="B70" s="8" t="s">
        <v>225</v>
      </c>
      <c r="C70" s="128"/>
      <c r="D70" s="128"/>
      <c r="E70" s="128"/>
      <c r="F70" s="128"/>
      <c r="G70" s="128"/>
      <c r="H70" s="128"/>
      <c r="I70" s="128"/>
      <c r="J70" s="128"/>
      <c r="K70" s="128"/>
      <c r="L70" s="128"/>
      <c r="M70" s="128"/>
      <c r="N70" s="128"/>
      <c r="O70" s="128"/>
      <c r="P70" s="8">
        <v>271385.0</v>
      </c>
      <c r="Q70" s="128"/>
      <c r="R70" s="128"/>
      <c r="S70" s="171">
        <v>1742.0</v>
      </c>
      <c r="T70" s="172">
        <v>4.0</v>
      </c>
      <c r="U70" s="171">
        <v>159163.0</v>
      </c>
      <c r="V70" s="171">
        <v>1746.0</v>
      </c>
      <c r="W70" s="171">
        <v>157421.0</v>
      </c>
      <c r="Y70" s="174">
        <v>2.0</v>
      </c>
      <c r="Z70" s="161"/>
      <c r="AE70" s="174">
        <v>1584.0</v>
      </c>
      <c r="AF70" s="174">
        <v>58.0</v>
      </c>
      <c r="AG70" s="174">
        <v>58.0</v>
      </c>
      <c r="AH70" s="128"/>
      <c r="AI70" s="175">
        <v>44100.99930555555</v>
      </c>
      <c r="AJ70" s="175">
        <v>44101.711805555555</v>
      </c>
      <c r="AK70" s="8" t="s">
        <v>309</v>
      </c>
      <c r="AL70" s="8" t="s">
        <v>359</v>
      </c>
      <c r="AM70" s="8" t="s">
        <v>358</v>
      </c>
      <c r="AN70" s="8" t="s">
        <v>311</v>
      </c>
      <c r="AQ70" s="128"/>
      <c r="AR70" s="128"/>
      <c r="AS70" s="128"/>
      <c r="AT70" s="128"/>
      <c r="AU70" s="128"/>
      <c r="AV70" s="128"/>
    </row>
    <row r="71" ht="16.5" customHeight="1">
      <c r="A71" s="170">
        <v>44100.0</v>
      </c>
      <c r="B71" s="8" t="s">
        <v>225</v>
      </c>
      <c r="C71" s="128"/>
      <c r="D71" s="128"/>
      <c r="E71" s="128"/>
      <c r="F71" s="128"/>
      <c r="G71" s="128"/>
      <c r="H71" s="128"/>
      <c r="I71" s="128"/>
      <c r="J71" s="128"/>
      <c r="K71" s="128"/>
      <c r="L71" s="128"/>
      <c r="M71" s="128"/>
      <c r="N71" s="128"/>
      <c r="O71" s="128"/>
      <c r="P71" s="8">
        <v>270136.0</v>
      </c>
      <c r="Q71" s="128"/>
      <c r="R71" s="128"/>
      <c r="S71" s="171">
        <v>1740.0</v>
      </c>
      <c r="T71" s="172">
        <v>4.0</v>
      </c>
      <c r="U71" s="171">
        <v>158539.0</v>
      </c>
      <c r="V71" s="171">
        <v>1744.0</v>
      </c>
      <c r="W71" s="171">
        <v>156799.0</v>
      </c>
      <c r="Y71" s="174">
        <v>1.0</v>
      </c>
      <c r="Z71" s="161"/>
      <c r="AE71" s="174">
        <v>1580.0</v>
      </c>
      <c r="AF71" s="174">
        <v>58.0</v>
      </c>
      <c r="AG71" s="174">
        <v>58.0</v>
      </c>
      <c r="AH71" s="128"/>
      <c r="AI71" s="175">
        <v>44099.99930555555</v>
      </c>
      <c r="AJ71" s="175">
        <v>44100.663194444445</v>
      </c>
      <c r="AK71" s="8" t="s">
        <v>353</v>
      </c>
      <c r="AL71" s="8" t="s">
        <v>331</v>
      </c>
      <c r="AM71" s="8" t="s">
        <v>358</v>
      </c>
      <c r="AN71" s="8" t="s">
        <v>311</v>
      </c>
      <c r="AQ71" s="128"/>
      <c r="AR71" s="128"/>
      <c r="AS71" s="128"/>
      <c r="AT71" s="128"/>
      <c r="AU71" s="128"/>
      <c r="AV71" s="128"/>
    </row>
    <row r="72" ht="16.5" customHeight="1">
      <c r="A72" s="170">
        <v>44099.0</v>
      </c>
      <c r="B72" s="8" t="s">
        <v>225</v>
      </c>
      <c r="C72" s="128"/>
      <c r="D72" s="128"/>
      <c r="E72" s="128"/>
      <c r="F72" s="128"/>
      <c r="G72" s="128"/>
      <c r="H72" s="128"/>
      <c r="I72" s="128"/>
      <c r="J72" s="128"/>
      <c r="K72" s="128"/>
      <c r="L72" s="128"/>
      <c r="M72" s="128"/>
      <c r="N72" s="128"/>
      <c r="O72" s="128"/>
      <c r="P72" s="8">
        <v>266178.0</v>
      </c>
      <c r="Q72" s="128"/>
      <c r="R72" s="128"/>
      <c r="S72" s="171">
        <v>1731.0</v>
      </c>
      <c r="T72" s="172">
        <v>3.0</v>
      </c>
      <c r="U72" s="171">
        <v>157651.0</v>
      </c>
      <c r="V72" s="171">
        <v>1734.0</v>
      </c>
      <c r="W72" s="171">
        <v>155920.0</v>
      </c>
      <c r="Y72" s="174">
        <v>2.0</v>
      </c>
      <c r="Z72" s="161"/>
      <c r="AE72" s="174">
        <v>1576.0</v>
      </c>
      <c r="AF72" s="174">
        <v>58.0</v>
      </c>
      <c r="AG72" s="174">
        <v>58.0</v>
      </c>
      <c r="AH72" s="128"/>
      <c r="AI72" s="175">
        <v>44098.99930555555</v>
      </c>
      <c r="AJ72" s="175">
        <v>44099.67569444445</v>
      </c>
      <c r="AK72" s="8" t="s">
        <v>363</v>
      </c>
      <c r="AL72" s="8" t="s">
        <v>353</v>
      </c>
      <c r="AM72" s="8" t="s">
        <v>358</v>
      </c>
      <c r="AN72" s="8" t="s">
        <v>311</v>
      </c>
      <c r="AQ72" s="128"/>
      <c r="AR72" s="128"/>
      <c r="AS72" s="128"/>
      <c r="AT72" s="128"/>
      <c r="AU72" s="128"/>
      <c r="AV72" s="128"/>
    </row>
    <row r="73" ht="16.5" customHeight="1">
      <c r="A73" s="170">
        <v>44098.0</v>
      </c>
      <c r="B73" s="8" t="s">
        <v>225</v>
      </c>
      <c r="C73" s="128"/>
      <c r="D73" s="128"/>
      <c r="E73" s="128"/>
      <c r="F73" s="128"/>
      <c r="G73" s="128"/>
      <c r="H73" s="128"/>
      <c r="I73" s="128"/>
      <c r="J73" s="128"/>
      <c r="K73" s="128"/>
      <c r="L73" s="128"/>
      <c r="M73" s="128"/>
      <c r="N73" s="128"/>
      <c r="O73" s="128"/>
      <c r="P73" s="8">
        <v>261733.0</v>
      </c>
      <c r="Q73" s="128"/>
      <c r="R73" s="128"/>
      <c r="S73" s="171">
        <v>1724.0</v>
      </c>
      <c r="T73" s="172">
        <v>3.0</v>
      </c>
      <c r="U73" s="171">
        <v>156778.0</v>
      </c>
      <c r="V73" s="171">
        <v>1727.0</v>
      </c>
      <c r="W73" s="171">
        <v>155054.0</v>
      </c>
      <c r="Y73" s="174">
        <v>3.0</v>
      </c>
      <c r="Z73" s="161"/>
      <c r="AE73" s="174">
        <v>1566.0</v>
      </c>
      <c r="AF73" s="174">
        <v>58.0</v>
      </c>
      <c r="AG73" s="174">
        <v>58.0</v>
      </c>
      <c r="AH73" s="128"/>
      <c r="AI73" s="175">
        <v>44097.99930555555</v>
      </c>
      <c r="AJ73" s="175">
        <v>44098.69097222222</v>
      </c>
      <c r="AK73" s="8" t="s">
        <v>309</v>
      </c>
      <c r="AL73" s="8" t="s">
        <v>323</v>
      </c>
      <c r="AM73" s="8" t="s">
        <v>358</v>
      </c>
      <c r="AN73" s="8" t="s">
        <v>311</v>
      </c>
      <c r="AQ73" s="128"/>
      <c r="AR73" s="128"/>
      <c r="AS73" s="128"/>
      <c r="AT73" s="128"/>
      <c r="AU73" s="128"/>
      <c r="AV73" s="128"/>
    </row>
    <row r="74" ht="16.5" customHeight="1">
      <c r="A74" s="170">
        <v>44097.0</v>
      </c>
      <c r="B74" s="8" t="s">
        <v>225</v>
      </c>
      <c r="C74" s="128"/>
      <c r="D74" s="128"/>
      <c r="E74" s="128"/>
      <c r="F74" s="128"/>
      <c r="G74" s="128"/>
      <c r="H74" s="128"/>
      <c r="I74" s="128"/>
      <c r="J74" s="128"/>
      <c r="K74" s="128"/>
      <c r="L74" s="128"/>
      <c r="M74" s="128"/>
      <c r="N74" s="128"/>
      <c r="O74" s="128"/>
      <c r="P74" s="8">
        <v>258071.0</v>
      </c>
      <c r="Q74" s="128"/>
      <c r="R74" s="128"/>
      <c r="S74" s="171">
        <v>1722.0</v>
      </c>
      <c r="T74" s="172">
        <v>3.0</v>
      </c>
      <c r="U74" s="171">
        <v>155911.0</v>
      </c>
      <c r="V74" s="171">
        <v>1725.0</v>
      </c>
      <c r="W74" s="171">
        <v>154189.0</v>
      </c>
      <c r="Y74" s="174">
        <v>2.0</v>
      </c>
      <c r="Z74" s="161"/>
      <c r="AE74" s="174">
        <v>1565.0</v>
      </c>
      <c r="AF74" s="174">
        <v>58.0</v>
      </c>
      <c r="AG74" s="174">
        <v>58.0</v>
      </c>
      <c r="AH74" s="128"/>
      <c r="AI74" s="175">
        <v>44096.99930555555</v>
      </c>
      <c r="AJ74" s="175">
        <v>44097.70972222222</v>
      </c>
      <c r="AK74" s="8" t="s">
        <v>346</v>
      </c>
      <c r="AL74" s="8" t="s">
        <v>361</v>
      </c>
      <c r="AM74" s="8" t="s">
        <v>358</v>
      </c>
      <c r="AN74" s="8" t="s">
        <v>311</v>
      </c>
      <c r="AQ74" s="128"/>
      <c r="AR74" s="128"/>
      <c r="AS74" s="128"/>
      <c r="AT74" s="128"/>
      <c r="AU74" s="128"/>
      <c r="AV74" s="128"/>
    </row>
    <row r="75" ht="16.5" customHeight="1">
      <c r="A75" s="170">
        <v>44096.0</v>
      </c>
      <c r="B75" s="8" t="s">
        <v>225</v>
      </c>
      <c r="C75" s="128"/>
      <c r="D75" s="128"/>
      <c r="E75" s="128"/>
      <c r="F75" s="128"/>
      <c r="G75" s="128"/>
      <c r="H75" s="128"/>
      <c r="I75" s="128"/>
      <c r="J75" s="128"/>
      <c r="K75" s="128"/>
      <c r="L75" s="128"/>
      <c r="M75" s="128"/>
      <c r="N75" s="128"/>
      <c r="O75" s="128"/>
      <c r="P75" s="8">
        <v>256469.0</v>
      </c>
      <c r="Q75" s="128"/>
      <c r="R75" s="128"/>
      <c r="S75" s="171">
        <v>1721.0</v>
      </c>
      <c r="T75" s="172">
        <v>3.0</v>
      </c>
      <c r="U75" s="171">
        <v>155548.0</v>
      </c>
      <c r="V75" s="171">
        <v>1724.0</v>
      </c>
      <c r="W75" s="171">
        <v>153827.0</v>
      </c>
      <c r="Y75" s="174">
        <v>1.0</v>
      </c>
      <c r="Z75" s="161"/>
      <c r="AE75" s="174">
        <v>1557.0</v>
      </c>
      <c r="AF75" s="174">
        <v>58.0</v>
      </c>
      <c r="AG75" s="174">
        <v>58.0</v>
      </c>
      <c r="AH75" s="128"/>
      <c r="AI75" s="175">
        <v>44095.99930555555</v>
      </c>
      <c r="AJ75" s="175">
        <v>44096.65069444444</v>
      </c>
      <c r="AK75" s="8" t="s">
        <v>309</v>
      </c>
      <c r="AL75" s="8" t="s">
        <v>317</v>
      </c>
      <c r="AM75" s="8" t="s">
        <v>358</v>
      </c>
      <c r="AN75" s="8" t="s">
        <v>311</v>
      </c>
      <c r="AQ75" s="128"/>
      <c r="AR75" s="128"/>
      <c r="AS75" s="128"/>
      <c r="AT75" s="128"/>
      <c r="AU75" s="128"/>
      <c r="AV75" s="128"/>
    </row>
    <row r="76" ht="16.5" customHeight="1">
      <c r="A76" s="170">
        <v>44095.0</v>
      </c>
      <c r="B76" s="8" t="s">
        <v>225</v>
      </c>
      <c r="C76" s="128"/>
      <c r="D76" s="128"/>
      <c r="E76" s="128"/>
      <c r="F76" s="128"/>
      <c r="G76" s="128"/>
      <c r="H76" s="128"/>
      <c r="I76" s="128"/>
      <c r="J76" s="128"/>
      <c r="K76" s="128"/>
      <c r="L76" s="128"/>
      <c r="M76" s="128"/>
      <c r="N76" s="128"/>
      <c r="O76" s="128"/>
      <c r="P76" s="8">
        <v>255516.0</v>
      </c>
      <c r="Q76" s="128"/>
      <c r="R76" s="128"/>
      <c r="S76" s="171">
        <v>1719.0</v>
      </c>
      <c r="T76" s="172">
        <v>3.0</v>
      </c>
      <c r="U76" s="171">
        <v>155036.0</v>
      </c>
      <c r="V76" s="171">
        <v>1722.0</v>
      </c>
      <c r="W76" s="171">
        <v>153317.0</v>
      </c>
      <c r="Y76" s="174">
        <v>3.0</v>
      </c>
      <c r="Z76" s="161"/>
      <c r="AE76" s="174">
        <v>1557.0</v>
      </c>
      <c r="AF76" s="174">
        <v>58.0</v>
      </c>
      <c r="AG76" s="174">
        <v>58.0</v>
      </c>
      <c r="AH76" s="128"/>
      <c r="AI76" s="175">
        <v>44094.99930555555</v>
      </c>
      <c r="AJ76" s="175">
        <v>44095.67222222222</v>
      </c>
      <c r="AK76" s="8" t="s">
        <v>357</v>
      </c>
      <c r="AL76" s="8" t="s">
        <v>326</v>
      </c>
      <c r="AM76" s="8" t="s">
        <v>358</v>
      </c>
      <c r="AN76" s="8" t="s">
        <v>311</v>
      </c>
      <c r="AQ76" s="128"/>
      <c r="AR76" s="128"/>
      <c r="AS76" s="128"/>
      <c r="AT76" s="128"/>
      <c r="AU76" s="128"/>
      <c r="AV76" s="128"/>
    </row>
    <row r="77" ht="16.5" customHeight="1">
      <c r="A77" s="170">
        <v>44094.0</v>
      </c>
      <c r="B77" s="8" t="s">
        <v>225</v>
      </c>
      <c r="C77" s="128"/>
      <c r="D77" s="128"/>
      <c r="E77" s="128"/>
      <c r="F77" s="128"/>
      <c r="G77" s="128"/>
      <c r="H77" s="128"/>
      <c r="I77" s="128"/>
      <c r="J77" s="128"/>
      <c r="K77" s="128"/>
      <c r="L77" s="128"/>
      <c r="M77" s="128"/>
      <c r="N77" s="128"/>
      <c r="O77" s="128"/>
      <c r="P77" s="8">
        <v>251100.0</v>
      </c>
      <c r="Q77" s="128"/>
      <c r="R77" s="128"/>
      <c r="S77" s="171">
        <v>1715.0</v>
      </c>
      <c r="T77" s="172">
        <v>3.0</v>
      </c>
      <c r="U77" s="171">
        <v>154198.0</v>
      </c>
      <c r="V77" s="171">
        <v>1718.0</v>
      </c>
      <c r="W77" s="171">
        <v>152483.0</v>
      </c>
      <c r="Y77" s="174">
        <v>2.0</v>
      </c>
      <c r="Z77" s="161"/>
      <c r="AE77" s="174">
        <v>1548.0</v>
      </c>
      <c r="AF77" s="174">
        <v>58.0</v>
      </c>
      <c r="AG77" s="174">
        <v>58.0</v>
      </c>
      <c r="AH77" s="128"/>
      <c r="AI77" s="175">
        <v>44093.99930555555</v>
      </c>
      <c r="AJ77" s="175">
        <v>44094.65486111111</v>
      </c>
      <c r="AK77" s="8" t="s">
        <v>346</v>
      </c>
      <c r="AL77" s="8" t="s">
        <v>317</v>
      </c>
      <c r="AM77" s="8" t="s">
        <v>358</v>
      </c>
      <c r="AN77" s="8" t="s">
        <v>311</v>
      </c>
      <c r="AQ77" s="128"/>
      <c r="AR77" s="128"/>
      <c r="AS77" s="128"/>
      <c r="AT77" s="128"/>
      <c r="AU77" s="128"/>
      <c r="AV77" s="128"/>
    </row>
    <row r="78" ht="16.5" customHeight="1">
      <c r="A78" s="170">
        <v>44093.0</v>
      </c>
      <c r="B78" s="8" t="s">
        <v>225</v>
      </c>
      <c r="C78" s="128"/>
      <c r="D78" s="128"/>
      <c r="E78" s="128"/>
      <c r="F78" s="128"/>
      <c r="G78" s="128"/>
      <c r="H78" s="128"/>
      <c r="I78" s="128"/>
      <c r="J78" s="128"/>
      <c r="K78" s="128"/>
      <c r="L78" s="128"/>
      <c r="M78" s="128"/>
      <c r="N78" s="128"/>
      <c r="O78" s="128"/>
      <c r="P78" s="8">
        <v>246313.0</v>
      </c>
      <c r="Q78" s="128"/>
      <c r="R78" s="128"/>
      <c r="S78" s="171">
        <v>1710.0</v>
      </c>
      <c r="T78" s="172">
        <v>3.0</v>
      </c>
      <c r="U78" s="171">
        <v>153243.0</v>
      </c>
      <c r="V78" s="171">
        <v>1713.0</v>
      </c>
      <c r="W78" s="171">
        <v>151533.0</v>
      </c>
      <c r="Y78" s="174">
        <v>3.0</v>
      </c>
      <c r="Z78" s="161"/>
      <c r="AE78" s="174">
        <v>1541.0</v>
      </c>
      <c r="AF78" s="174">
        <v>58.0</v>
      </c>
      <c r="AG78" s="174">
        <v>58.0</v>
      </c>
      <c r="AH78" s="128"/>
      <c r="AI78" s="175">
        <v>44092.99930555555</v>
      </c>
      <c r="AJ78" s="175">
        <v>44093.68263888889</v>
      </c>
      <c r="AK78" s="8" t="s">
        <v>309</v>
      </c>
      <c r="AL78" s="8" t="s">
        <v>323</v>
      </c>
      <c r="AM78" s="8" t="s">
        <v>358</v>
      </c>
      <c r="AN78" s="8" t="s">
        <v>311</v>
      </c>
      <c r="AQ78" s="128"/>
      <c r="AR78" s="128"/>
      <c r="AS78" s="128"/>
      <c r="AT78" s="128"/>
      <c r="AU78" s="128"/>
      <c r="AV78" s="128"/>
    </row>
    <row r="79" ht="16.5" customHeight="1">
      <c r="A79" s="170">
        <v>44092.0</v>
      </c>
      <c r="B79" s="8" t="s">
        <v>225</v>
      </c>
      <c r="C79" s="128"/>
      <c r="D79" s="128"/>
      <c r="E79" s="128"/>
      <c r="F79" s="128"/>
      <c r="G79" s="128"/>
      <c r="H79" s="128"/>
      <c r="I79" s="128"/>
      <c r="J79" s="128"/>
      <c r="K79" s="128"/>
      <c r="L79" s="128"/>
      <c r="M79" s="128"/>
      <c r="N79" s="128"/>
      <c r="O79" s="128"/>
      <c r="P79" s="8">
        <v>241670.0</v>
      </c>
      <c r="Q79" s="128"/>
      <c r="R79" s="128"/>
      <c r="S79" s="171">
        <v>1706.0</v>
      </c>
      <c r="T79" s="172">
        <v>3.0</v>
      </c>
      <c r="U79" s="171">
        <v>152584.0</v>
      </c>
      <c r="V79" s="171">
        <v>1709.0</v>
      </c>
      <c r="W79" s="171">
        <v>150878.0</v>
      </c>
      <c r="Y79" s="174">
        <v>6.0</v>
      </c>
      <c r="Z79" s="161"/>
      <c r="AE79" s="174">
        <v>1536.0</v>
      </c>
      <c r="AF79" s="174">
        <v>58.0</v>
      </c>
      <c r="AG79" s="174">
        <v>58.0</v>
      </c>
      <c r="AH79" s="128"/>
      <c r="AI79" s="175">
        <v>44091.99930555555</v>
      </c>
      <c r="AJ79" s="175">
        <v>44092.6625</v>
      </c>
      <c r="AK79" s="8" t="s">
        <v>344</v>
      </c>
      <c r="AL79" s="8" t="s">
        <v>317</v>
      </c>
      <c r="AM79" s="8" t="s">
        <v>358</v>
      </c>
      <c r="AN79" s="8" t="s">
        <v>311</v>
      </c>
      <c r="AQ79" s="128"/>
      <c r="AR79" s="128"/>
      <c r="AS79" s="128"/>
      <c r="AT79" s="128"/>
      <c r="AU79" s="128"/>
      <c r="AV79" s="128"/>
    </row>
    <row r="80" ht="16.5" customHeight="1">
      <c r="A80" s="170">
        <v>44091.0</v>
      </c>
      <c r="B80" s="8" t="s">
        <v>225</v>
      </c>
      <c r="C80" s="128"/>
      <c r="D80" s="128"/>
      <c r="E80" s="128"/>
      <c r="F80" s="128"/>
      <c r="G80" s="128"/>
      <c r="H80" s="128"/>
      <c r="I80" s="128"/>
      <c r="J80" s="128"/>
      <c r="K80" s="128"/>
      <c r="L80" s="128"/>
      <c r="M80" s="128"/>
      <c r="N80" s="128"/>
      <c r="O80" s="128"/>
      <c r="P80" s="8">
        <v>237564.0</v>
      </c>
      <c r="Q80" s="128"/>
      <c r="R80" s="128"/>
      <c r="S80" s="171">
        <v>1704.0</v>
      </c>
      <c r="T80" s="172">
        <v>3.0</v>
      </c>
      <c r="U80" s="171">
        <v>151712.0</v>
      </c>
      <c r="V80" s="171">
        <v>1707.0</v>
      </c>
      <c r="W80" s="171">
        <v>150008.0</v>
      </c>
      <c r="Y80" s="174">
        <v>2.0</v>
      </c>
      <c r="Z80" s="161"/>
      <c r="AE80" s="174">
        <v>1533.0</v>
      </c>
      <c r="AF80" s="174">
        <v>58.0</v>
      </c>
      <c r="AG80" s="174">
        <v>58.0</v>
      </c>
      <c r="AH80" s="128"/>
      <c r="AI80" s="175">
        <v>44090.99930555555</v>
      </c>
      <c r="AJ80" s="175">
        <v>44091.669444444444</v>
      </c>
      <c r="AK80" s="8" t="s">
        <v>309</v>
      </c>
      <c r="AL80" s="8" t="s">
        <v>331</v>
      </c>
      <c r="AM80" s="8" t="s">
        <v>358</v>
      </c>
      <c r="AN80" s="8" t="s">
        <v>311</v>
      </c>
      <c r="AR80" s="128"/>
      <c r="AS80" s="128"/>
      <c r="AT80" s="128"/>
      <c r="AU80" s="128"/>
      <c r="AV80" s="128"/>
    </row>
    <row r="81" ht="16.5" customHeight="1">
      <c r="A81" s="170">
        <v>44090.0</v>
      </c>
      <c r="B81" s="8" t="s">
        <v>225</v>
      </c>
      <c r="C81" s="128"/>
      <c r="D81" s="128"/>
      <c r="E81" s="128"/>
      <c r="F81" s="128"/>
      <c r="G81" s="128"/>
      <c r="H81" s="128"/>
      <c r="I81" s="128"/>
      <c r="J81" s="128"/>
      <c r="K81" s="128"/>
      <c r="L81" s="128"/>
      <c r="M81" s="128"/>
      <c r="N81" s="128"/>
      <c r="O81" s="128"/>
      <c r="P81" s="8">
        <v>233912.0</v>
      </c>
      <c r="Q81" s="128"/>
      <c r="R81" s="128"/>
      <c r="S81" s="171">
        <v>1701.0</v>
      </c>
      <c r="T81" s="172">
        <v>3.0</v>
      </c>
      <c r="U81" s="171">
        <v>150649.0</v>
      </c>
      <c r="V81" s="171">
        <v>1704.0</v>
      </c>
      <c r="W81" s="171">
        <v>148948.0</v>
      </c>
      <c r="Y81" s="174">
        <v>6.0</v>
      </c>
      <c r="Z81" s="161"/>
      <c r="AE81" s="174">
        <v>1530.0</v>
      </c>
      <c r="AF81" s="174">
        <v>58.0</v>
      </c>
      <c r="AG81" s="174">
        <v>58.0</v>
      </c>
      <c r="AH81" s="128"/>
      <c r="AI81" s="175">
        <v>44089.99930555555</v>
      </c>
      <c r="AJ81" s="175">
        <v>44090.66805555555</v>
      </c>
      <c r="AK81" s="8" t="s">
        <v>355</v>
      </c>
      <c r="AL81" s="8" t="s">
        <v>359</v>
      </c>
      <c r="AM81" s="8" t="s">
        <v>358</v>
      </c>
      <c r="AN81" s="8" t="s">
        <v>311</v>
      </c>
      <c r="AR81" s="128"/>
      <c r="AS81" s="128"/>
      <c r="AT81" s="128"/>
      <c r="AU81" s="128"/>
      <c r="AV81" s="128"/>
    </row>
    <row r="82" ht="16.5" customHeight="1">
      <c r="A82" s="170">
        <v>44089.0</v>
      </c>
      <c r="B82" s="8" t="s">
        <v>225</v>
      </c>
      <c r="C82" s="128"/>
      <c r="D82" s="128"/>
      <c r="E82" s="128"/>
      <c r="F82" s="128"/>
      <c r="G82" s="128"/>
      <c r="H82" s="128"/>
      <c r="I82" s="128"/>
      <c r="J82" s="128"/>
      <c r="K82" s="128"/>
      <c r="L82" s="128"/>
      <c r="M82" s="128"/>
      <c r="N82" s="128"/>
      <c r="O82" s="128"/>
      <c r="P82" s="8">
        <v>232951.0</v>
      </c>
      <c r="Q82" s="128"/>
      <c r="R82" s="128"/>
      <c r="S82" s="171">
        <v>1700.0</v>
      </c>
      <c r="T82" s="172">
        <v>2.0</v>
      </c>
      <c r="U82" s="171">
        <v>150301.0</v>
      </c>
      <c r="V82" s="171">
        <v>1702.0</v>
      </c>
      <c r="W82" s="171">
        <v>148601.0</v>
      </c>
      <c r="Y82" s="174">
        <v>7.0</v>
      </c>
      <c r="Z82" s="161"/>
      <c r="AE82" s="174">
        <v>1524.0</v>
      </c>
      <c r="AF82" s="174">
        <v>58.0</v>
      </c>
      <c r="AG82" s="174">
        <v>58.0</v>
      </c>
      <c r="AH82" s="128"/>
      <c r="AI82" s="175">
        <v>44088.99930555555</v>
      </c>
      <c r="AJ82" s="175">
        <v>44089.65138888889</v>
      </c>
      <c r="AK82" s="8" t="s">
        <v>309</v>
      </c>
      <c r="AL82" s="8" t="s">
        <v>317</v>
      </c>
      <c r="AM82" s="8" t="s">
        <v>358</v>
      </c>
      <c r="AN82" s="8" t="s">
        <v>311</v>
      </c>
      <c r="AQ82" s="128"/>
      <c r="AR82" s="128"/>
      <c r="AS82" s="128"/>
      <c r="AT82" s="128"/>
      <c r="AU82" s="128"/>
      <c r="AV82" s="128"/>
    </row>
    <row r="83" ht="16.5" customHeight="1">
      <c r="A83" s="170">
        <v>44088.0</v>
      </c>
      <c r="B83" s="8" t="s">
        <v>225</v>
      </c>
      <c r="C83" s="128"/>
      <c r="D83" s="128"/>
      <c r="E83" s="128"/>
      <c r="F83" s="128"/>
      <c r="G83" s="128"/>
      <c r="H83" s="128"/>
      <c r="I83" s="128"/>
      <c r="J83" s="128"/>
      <c r="K83" s="128"/>
      <c r="L83" s="128"/>
      <c r="M83" s="128"/>
      <c r="N83" s="128"/>
      <c r="O83" s="128"/>
      <c r="P83" s="8">
        <v>231961.0</v>
      </c>
      <c r="Q83" s="128"/>
      <c r="R83" s="128"/>
      <c r="S83" s="171">
        <v>1694.0</v>
      </c>
      <c r="T83" s="172">
        <v>1.0</v>
      </c>
      <c r="U83" s="171">
        <v>149881.0</v>
      </c>
      <c r="V83" s="171">
        <v>1695.0</v>
      </c>
      <c r="W83" s="171">
        <v>148187.0</v>
      </c>
      <c r="Y83" s="174">
        <v>3.0</v>
      </c>
      <c r="Z83" s="161"/>
      <c r="AE83" s="174">
        <v>1509.0</v>
      </c>
      <c r="AF83" s="174">
        <v>58.0</v>
      </c>
      <c r="AG83" s="174">
        <v>58.0</v>
      </c>
      <c r="AH83" s="128"/>
      <c r="AI83" s="175">
        <v>44087.99930555555</v>
      </c>
      <c r="AJ83" s="175">
        <v>44088.663888888885</v>
      </c>
      <c r="AK83" s="8" t="s">
        <v>352</v>
      </c>
      <c r="AL83" s="8" t="s">
        <v>339</v>
      </c>
      <c r="AM83" s="8" t="s">
        <v>358</v>
      </c>
      <c r="AN83" s="8" t="s">
        <v>311</v>
      </c>
      <c r="AQ83" s="128"/>
      <c r="AR83" s="128"/>
      <c r="AS83" s="128"/>
      <c r="AT83" s="128"/>
      <c r="AU83" s="128"/>
      <c r="AV83" s="128"/>
    </row>
    <row r="84" ht="16.5" customHeight="1">
      <c r="A84" s="170">
        <v>44087.0</v>
      </c>
      <c r="B84" s="8" t="s">
        <v>225</v>
      </c>
      <c r="C84" s="128"/>
      <c r="D84" s="128"/>
      <c r="E84" s="128"/>
      <c r="F84" s="128"/>
      <c r="G84" s="128"/>
      <c r="H84" s="128"/>
      <c r="I84" s="128"/>
      <c r="J84" s="128"/>
      <c r="K84" s="128"/>
      <c r="L84" s="128"/>
      <c r="M84" s="128"/>
      <c r="N84" s="128"/>
      <c r="O84" s="128"/>
      <c r="P84" s="8">
        <v>228284.0</v>
      </c>
      <c r="Q84" s="128"/>
      <c r="R84" s="128"/>
      <c r="S84" s="171">
        <v>1683.0</v>
      </c>
      <c r="T84" s="172">
        <v>1.0</v>
      </c>
      <c r="U84" s="171">
        <v>149124.0</v>
      </c>
      <c r="V84" s="171">
        <v>1684.0</v>
      </c>
      <c r="W84" s="171">
        <v>147441.0</v>
      </c>
      <c r="Y84" s="174">
        <v>1.0</v>
      </c>
      <c r="Z84" s="161"/>
      <c r="AE84" s="174">
        <v>1505.0</v>
      </c>
      <c r="AF84" s="174">
        <v>58.0</v>
      </c>
      <c r="AG84" s="174">
        <v>58.0</v>
      </c>
      <c r="AH84" s="128"/>
      <c r="AI84" s="175">
        <v>44086.99930555555</v>
      </c>
      <c r="AJ84" s="175">
        <v>44087.695138888885</v>
      </c>
      <c r="AK84" s="8" t="s">
        <v>309</v>
      </c>
      <c r="AL84" s="8" t="s">
        <v>326</v>
      </c>
      <c r="AM84" s="8" t="s">
        <v>358</v>
      </c>
      <c r="AN84" s="8" t="s">
        <v>311</v>
      </c>
      <c r="AQ84" s="128"/>
      <c r="AR84" s="128"/>
      <c r="AS84" s="128"/>
      <c r="AT84" s="128"/>
      <c r="AU84" s="128"/>
      <c r="AV84" s="128"/>
    </row>
    <row r="85" ht="16.5" customHeight="1">
      <c r="A85" s="170">
        <v>44086.0</v>
      </c>
      <c r="B85" s="8" t="s">
        <v>225</v>
      </c>
      <c r="C85" s="128"/>
      <c r="D85" s="128"/>
      <c r="E85" s="128"/>
      <c r="F85" s="128"/>
      <c r="G85" s="128"/>
      <c r="H85" s="128"/>
      <c r="I85" s="128"/>
      <c r="J85" s="128"/>
      <c r="K85" s="128"/>
      <c r="L85" s="128"/>
      <c r="M85" s="128"/>
      <c r="N85" s="128"/>
      <c r="O85" s="128"/>
      <c r="P85" s="8">
        <v>224096.0</v>
      </c>
      <c r="Q85" s="128"/>
      <c r="R85" s="128"/>
      <c r="S85" s="171">
        <v>1676.0</v>
      </c>
      <c r="T85" s="172">
        <v>1.0</v>
      </c>
      <c r="U85" s="171">
        <v>148223.0</v>
      </c>
      <c r="V85" s="171">
        <v>1677.0</v>
      </c>
      <c r="W85" s="171">
        <v>146547.0</v>
      </c>
      <c r="Y85" s="174">
        <v>4.0</v>
      </c>
      <c r="Z85" s="161"/>
      <c r="AE85" s="174">
        <v>1496.0</v>
      </c>
      <c r="AF85" s="174">
        <v>58.0</v>
      </c>
      <c r="AG85" s="174">
        <v>58.0</v>
      </c>
      <c r="AH85" s="128"/>
      <c r="AI85" s="175">
        <v>44085.99930555555</v>
      </c>
      <c r="AJ85" s="175">
        <v>44086.65069444444</v>
      </c>
      <c r="AK85" s="8" t="s">
        <v>309</v>
      </c>
      <c r="AL85" s="8" t="s">
        <v>325</v>
      </c>
      <c r="AM85" s="8" t="s">
        <v>358</v>
      </c>
      <c r="AN85" s="8" t="s">
        <v>311</v>
      </c>
      <c r="AR85" s="128"/>
      <c r="AS85" s="128"/>
      <c r="AT85" s="128"/>
      <c r="AU85" s="128"/>
      <c r="AV85" s="128"/>
    </row>
    <row r="86" ht="16.5" customHeight="1">
      <c r="A86" s="170">
        <v>44085.0</v>
      </c>
      <c r="B86" s="8" t="s">
        <v>225</v>
      </c>
      <c r="C86" s="128"/>
      <c r="D86" s="128"/>
      <c r="E86" s="128"/>
      <c r="F86" s="128"/>
      <c r="G86" s="128"/>
      <c r="H86" s="128"/>
      <c r="I86" s="128"/>
      <c r="J86" s="128"/>
      <c r="K86" s="128"/>
      <c r="L86" s="128"/>
      <c r="M86" s="128"/>
      <c r="N86" s="128"/>
      <c r="O86" s="128"/>
      <c r="P86" s="8">
        <v>219155.0</v>
      </c>
      <c r="Q86" s="128"/>
      <c r="R86" s="128"/>
      <c r="S86" s="171">
        <v>1667.0</v>
      </c>
      <c r="T86" s="172">
        <v>1.0</v>
      </c>
      <c r="U86" s="171">
        <v>147230.0</v>
      </c>
      <c r="V86" s="171">
        <v>1668.0</v>
      </c>
      <c r="W86" s="171">
        <v>145563.0</v>
      </c>
      <c r="Y86" s="174">
        <v>4.0</v>
      </c>
      <c r="Z86" s="161"/>
      <c r="AE86" s="174">
        <v>1493.0</v>
      </c>
      <c r="AF86" s="174">
        <v>58.0</v>
      </c>
      <c r="AG86" s="174">
        <v>58.0</v>
      </c>
      <c r="AH86" s="128"/>
      <c r="AI86" s="175">
        <v>44084.99930555555</v>
      </c>
      <c r="AJ86" s="175">
        <v>44085.677777777775</v>
      </c>
      <c r="AK86" s="8" t="s">
        <v>364</v>
      </c>
      <c r="AL86" s="8" t="s">
        <v>361</v>
      </c>
      <c r="AM86" s="8" t="s">
        <v>358</v>
      </c>
      <c r="AN86" s="8" t="s">
        <v>311</v>
      </c>
      <c r="AQ86" s="128"/>
      <c r="AR86" s="128"/>
      <c r="AS86" s="128"/>
      <c r="AT86" s="128"/>
      <c r="AU86" s="128"/>
      <c r="AV86" s="128"/>
    </row>
    <row r="87" ht="16.5" customHeight="1">
      <c r="A87" s="170">
        <v>44084.0</v>
      </c>
      <c r="B87" s="8" t="s">
        <v>225</v>
      </c>
      <c r="C87" s="128"/>
      <c r="D87" s="128"/>
      <c r="E87" s="128"/>
      <c r="F87" s="128"/>
      <c r="G87" s="128"/>
      <c r="H87" s="128"/>
      <c r="I87" s="128"/>
      <c r="J87" s="128"/>
      <c r="K87" s="128"/>
      <c r="L87" s="128"/>
      <c r="M87" s="128"/>
      <c r="N87" s="128"/>
      <c r="O87" s="128"/>
      <c r="P87" s="8">
        <v>214253.0</v>
      </c>
      <c r="Q87" s="128"/>
      <c r="R87" s="128"/>
      <c r="S87" s="171">
        <v>1659.0</v>
      </c>
      <c r="T87" s="172">
        <v>1.0</v>
      </c>
      <c r="U87" s="171">
        <v>145991.0</v>
      </c>
      <c r="V87" s="171">
        <v>1660.0</v>
      </c>
      <c r="W87" s="171">
        <v>144332.0</v>
      </c>
      <c r="Y87" s="174">
        <v>5.0</v>
      </c>
      <c r="Z87" s="161"/>
      <c r="AE87" s="174">
        <v>1480.0</v>
      </c>
      <c r="AF87" s="174">
        <v>58.0</v>
      </c>
      <c r="AG87" s="174">
        <v>58.0</v>
      </c>
      <c r="AH87" s="128"/>
      <c r="AI87" s="175">
        <v>44083.99930555555</v>
      </c>
      <c r="AJ87" s="175">
        <v>44084.65625</v>
      </c>
      <c r="AK87" s="8" t="s">
        <v>309</v>
      </c>
      <c r="AL87" s="8" t="s">
        <v>353</v>
      </c>
      <c r="AM87" s="8" t="s">
        <v>365</v>
      </c>
      <c r="AN87" s="8" t="s">
        <v>311</v>
      </c>
      <c r="AQ87" s="128"/>
      <c r="AR87" s="128"/>
      <c r="AS87" s="128"/>
      <c r="AT87" s="128"/>
      <c r="AU87" s="128"/>
      <c r="AV87" s="128"/>
    </row>
    <row r="88" ht="16.5" customHeight="1">
      <c r="A88" s="170">
        <v>44083.0</v>
      </c>
      <c r="B88" s="8" t="s">
        <v>225</v>
      </c>
      <c r="C88" s="128"/>
      <c r="D88" s="128"/>
      <c r="E88" s="128"/>
      <c r="F88" s="128"/>
      <c r="G88" s="128"/>
      <c r="H88" s="128"/>
      <c r="I88" s="128"/>
      <c r="J88" s="128"/>
      <c r="K88" s="128"/>
      <c r="L88" s="128"/>
      <c r="M88" s="128"/>
      <c r="N88" s="128"/>
      <c r="O88" s="128"/>
      <c r="P88" s="8">
        <v>212900.0</v>
      </c>
      <c r="Q88" s="128"/>
      <c r="R88" s="128"/>
      <c r="S88" s="171">
        <v>1656.0</v>
      </c>
      <c r="T88" s="172">
        <v>1.0</v>
      </c>
      <c r="U88" s="171">
        <v>145472.0</v>
      </c>
      <c r="V88" s="171">
        <v>1657.0</v>
      </c>
      <c r="W88" s="171">
        <v>143816.0</v>
      </c>
      <c r="Y88" s="174">
        <v>5.0</v>
      </c>
      <c r="Z88" s="161"/>
      <c r="AE88" s="174">
        <v>1468.0</v>
      </c>
      <c r="AF88" s="174">
        <v>58.0</v>
      </c>
      <c r="AG88" s="174">
        <v>58.0</v>
      </c>
      <c r="AH88" s="128"/>
      <c r="AI88" s="175">
        <v>44082.99930555555</v>
      </c>
      <c r="AJ88" s="175">
        <v>44083.660416666666</v>
      </c>
      <c r="AK88" s="8" t="s">
        <v>366</v>
      </c>
      <c r="AL88" s="8" t="s">
        <v>315</v>
      </c>
      <c r="AM88" s="8" t="s">
        <v>365</v>
      </c>
      <c r="AN88" s="8" t="s">
        <v>311</v>
      </c>
      <c r="AQ88" s="128"/>
      <c r="AR88" s="128"/>
      <c r="AS88" s="128"/>
      <c r="AT88" s="128"/>
      <c r="AU88" s="128"/>
      <c r="AV88" s="128"/>
    </row>
    <row r="89" ht="16.5" customHeight="1">
      <c r="A89" s="170">
        <v>44082.0</v>
      </c>
      <c r="B89" s="8" t="s">
        <v>225</v>
      </c>
      <c r="C89" s="128"/>
      <c r="D89" s="128"/>
      <c r="E89" s="128"/>
      <c r="F89" s="128"/>
      <c r="G89" s="128"/>
      <c r="H89" s="128"/>
      <c r="I89" s="128"/>
      <c r="J89" s="128"/>
      <c r="K89" s="128"/>
      <c r="L89" s="128"/>
      <c r="M89" s="128"/>
      <c r="N89" s="128"/>
      <c r="O89" s="128"/>
      <c r="P89" s="8">
        <v>211500.0</v>
      </c>
      <c r="Q89" s="128"/>
      <c r="R89" s="128"/>
      <c r="S89" s="171">
        <v>1651.0</v>
      </c>
      <c r="T89" s="172">
        <v>1.0</v>
      </c>
      <c r="U89" s="171">
        <v>145088.0</v>
      </c>
      <c r="V89" s="171">
        <v>1652.0</v>
      </c>
      <c r="W89" s="171">
        <v>143437.0</v>
      </c>
      <c r="Y89" s="174">
        <v>4.0</v>
      </c>
      <c r="Z89" s="161"/>
      <c r="AE89" s="174">
        <v>1465.0</v>
      </c>
      <c r="AF89" s="174">
        <v>58.0</v>
      </c>
      <c r="AG89" s="174">
        <v>58.0</v>
      </c>
      <c r="AH89" s="128"/>
      <c r="AI89" s="175">
        <v>44081.98541666666</v>
      </c>
      <c r="AJ89" s="175">
        <v>44082.67916666667</v>
      </c>
      <c r="AK89" s="8" t="s">
        <v>367</v>
      </c>
      <c r="AL89" s="8" t="s">
        <v>334</v>
      </c>
      <c r="AM89" s="8" t="s">
        <v>365</v>
      </c>
      <c r="AN89" s="8" t="s">
        <v>311</v>
      </c>
      <c r="AQ89" s="128"/>
      <c r="AR89" s="128"/>
      <c r="AS89" s="128"/>
      <c r="AT89" s="128"/>
      <c r="AU89" s="128"/>
      <c r="AV89" s="128"/>
    </row>
    <row r="90" ht="16.5" customHeight="1">
      <c r="A90" s="170">
        <v>44081.0</v>
      </c>
      <c r="B90" s="8" t="s">
        <v>225</v>
      </c>
      <c r="C90" s="128"/>
      <c r="D90" s="128"/>
      <c r="E90" s="128"/>
      <c r="F90" s="128"/>
      <c r="G90" s="128"/>
      <c r="H90" s="128"/>
      <c r="I90" s="128"/>
      <c r="J90" s="128"/>
      <c r="K90" s="128"/>
      <c r="L90" s="128"/>
      <c r="M90" s="128"/>
      <c r="N90" s="128"/>
      <c r="O90" s="128"/>
      <c r="P90" s="8">
        <v>210487.0</v>
      </c>
      <c r="Q90" s="128"/>
      <c r="R90" s="128"/>
      <c r="S90" s="171">
        <v>1649.0</v>
      </c>
      <c r="T90" s="172">
        <v>1.0</v>
      </c>
      <c r="U90" s="171">
        <v>144414.0</v>
      </c>
      <c r="V90" s="171">
        <v>1650.0</v>
      </c>
      <c r="W90" s="171">
        <v>142765.0</v>
      </c>
      <c r="Y90" s="174">
        <v>2.0</v>
      </c>
      <c r="Z90" s="161"/>
      <c r="AE90" s="174">
        <v>1465.0</v>
      </c>
      <c r="AF90" s="174">
        <v>58.0</v>
      </c>
      <c r="AG90" s="174">
        <v>58.0</v>
      </c>
      <c r="AH90" s="128"/>
      <c r="AI90" s="175">
        <v>44080.98541666666</v>
      </c>
      <c r="AJ90" s="175">
        <v>44081.65</v>
      </c>
      <c r="AK90" s="8" t="s">
        <v>309</v>
      </c>
      <c r="AL90" s="8" t="s">
        <v>317</v>
      </c>
      <c r="AM90" s="8" t="s">
        <v>365</v>
      </c>
      <c r="AN90" s="8" t="s">
        <v>311</v>
      </c>
      <c r="AQ90" s="128"/>
      <c r="AR90" s="128"/>
      <c r="AS90" s="128"/>
      <c r="AT90" s="128"/>
      <c r="AU90" s="128"/>
      <c r="AV90" s="128"/>
    </row>
    <row r="91" ht="16.5" customHeight="1">
      <c r="A91" s="170">
        <v>44080.0</v>
      </c>
      <c r="B91" s="8" t="s">
        <v>225</v>
      </c>
      <c r="C91" s="128"/>
      <c r="D91" s="128"/>
      <c r="E91" s="128"/>
      <c r="F91" s="128"/>
      <c r="G91" s="128"/>
      <c r="H91" s="128"/>
      <c r="I91" s="128"/>
      <c r="J91" s="128"/>
      <c r="K91" s="128"/>
      <c r="L91" s="128"/>
      <c r="M91" s="128"/>
      <c r="N91" s="128"/>
      <c r="O91" s="128"/>
      <c r="P91" s="8">
        <v>204968.0</v>
      </c>
      <c r="Q91" s="128"/>
      <c r="R91" s="128"/>
      <c r="S91" s="171">
        <v>1646.0</v>
      </c>
      <c r="T91" s="172">
        <v>0.0</v>
      </c>
      <c r="U91" s="171">
        <v>142568.0</v>
      </c>
      <c r="V91" s="171">
        <v>1646.0</v>
      </c>
      <c r="W91" s="171">
        <v>140922.0</v>
      </c>
      <c r="Y91" s="174">
        <v>4.0</v>
      </c>
      <c r="Z91" s="161"/>
      <c r="AE91" s="174">
        <v>1456.0</v>
      </c>
      <c r="AF91" s="174">
        <v>58.0</v>
      </c>
      <c r="AG91" s="174">
        <v>58.0</v>
      </c>
      <c r="AH91" s="128"/>
      <c r="AI91" s="175">
        <v>44079.98541666666</v>
      </c>
      <c r="AJ91" s="175">
        <v>44080.65694444445</v>
      </c>
      <c r="AK91" s="8" t="s">
        <v>309</v>
      </c>
      <c r="AL91" s="8" t="s">
        <v>339</v>
      </c>
      <c r="AM91" s="8" t="s">
        <v>365</v>
      </c>
      <c r="AN91" s="8" t="s">
        <v>311</v>
      </c>
      <c r="AQ91" s="128"/>
      <c r="AR91" s="128"/>
      <c r="AS91" s="128"/>
      <c r="AT91" s="128"/>
      <c r="AU91" s="128"/>
      <c r="AV91" s="128"/>
    </row>
    <row r="92" ht="16.5" customHeight="1">
      <c r="A92" s="170">
        <v>44079.0</v>
      </c>
      <c r="B92" s="8" t="s">
        <v>225</v>
      </c>
      <c r="C92" s="128"/>
      <c r="D92" s="128"/>
      <c r="E92" s="128"/>
      <c r="F92" s="128"/>
      <c r="G92" s="128"/>
      <c r="H92" s="128"/>
      <c r="I92" s="128"/>
      <c r="J92" s="128"/>
      <c r="K92" s="128"/>
      <c r="L92" s="128"/>
      <c r="M92" s="128"/>
      <c r="N92" s="128"/>
      <c r="O92" s="128"/>
      <c r="P92" s="8">
        <v>201078.0</v>
      </c>
      <c r="Q92" s="128"/>
      <c r="R92" s="128"/>
      <c r="S92" s="171">
        <v>1645.0</v>
      </c>
      <c r="T92" s="172">
        <v>0.0</v>
      </c>
      <c r="U92" s="171">
        <v>141652.0</v>
      </c>
      <c r="V92" s="171">
        <v>1645.0</v>
      </c>
      <c r="W92" s="171">
        <v>140007.0</v>
      </c>
      <c r="Y92" s="174">
        <v>4.0</v>
      </c>
      <c r="Z92" s="161"/>
      <c r="AE92" s="174">
        <v>1451.0</v>
      </c>
      <c r="AF92" s="174">
        <v>58.0</v>
      </c>
      <c r="AG92" s="174">
        <v>58.0</v>
      </c>
      <c r="AH92" s="128"/>
      <c r="AI92" s="175">
        <v>44078.98541666666</v>
      </c>
      <c r="AJ92" s="175">
        <v>44079.67013888889</v>
      </c>
      <c r="AK92" s="8" t="s">
        <v>309</v>
      </c>
      <c r="AL92" s="8" t="s">
        <v>361</v>
      </c>
      <c r="AM92" s="8" t="s">
        <v>365</v>
      </c>
      <c r="AN92" s="8" t="s">
        <v>311</v>
      </c>
      <c r="AQ92" s="128"/>
      <c r="AR92" s="128"/>
      <c r="AS92" s="128"/>
      <c r="AT92" s="128"/>
      <c r="AU92" s="128"/>
      <c r="AV92" s="128"/>
    </row>
    <row r="93" ht="16.5" customHeight="1">
      <c r="A93" s="170">
        <v>44078.0</v>
      </c>
      <c r="B93" s="8" t="s">
        <v>225</v>
      </c>
      <c r="C93" s="128"/>
      <c r="D93" s="128"/>
      <c r="E93" s="128"/>
      <c r="F93" s="128"/>
      <c r="G93" s="128"/>
      <c r="H93" s="128"/>
      <c r="I93" s="128"/>
      <c r="J93" s="128"/>
      <c r="K93" s="128"/>
      <c r="L93" s="128"/>
      <c r="M93" s="128"/>
      <c r="N93" s="128"/>
      <c r="O93" s="128"/>
      <c r="P93" s="8">
        <v>199349.0</v>
      </c>
      <c r="Q93" s="128"/>
      <c r="R93" s="128"/>
      <c r="S93" s="171">
        <v>1640.0</v>
      </c>
      <c r="T93" s="172">
        <v>0.0</v>
      </c>
      <c r="U93" s="171">
        <v>140794.0</v>
      </c>
      <c r="V93" s="171">
        <v>1640.0</v>
      </c>
      <c r="W93" s="171">
        <v>139154.0</v>
      </c>
      <c r="Y93" s="174">
        <v>2.0</v>
      </c>
      <c r="Z93" s="161"/>
      <c r="AE93" s="174">
        <v>1441.0</v>
      </c>
      <c r="AF93" s="174">
        <v>58.0</v>
      </c>
      <c r="AG93" s="174">
        <v>58.0</v>
      </c>
      <c r="AH93" s="128"/>
      <c r="AI93" s="175">
        <v>44077.98541666666</v>
      </c>
      <c r="AJ93" s="175">
        <v>44078.68541666667</v>
      </c>
      <c r="AK93" s="8" t="s">
        <v>368</v>
      </c>
      <c r="AL93" s="8" t="s">
        <v>331</v>
      </c>
      <c r="AM93" s="8" t="s">
        <v>365</v>
      </c>
      <c r="AN93" s="8" t="s">
        <v>311</v>
      </c>
      <c r="AQ93" s="128"/>
      <c r="AR93" s="128"/>
      <c r="AS93" s="128"/>
      <c r="AT93" s="128"/>
      <c r="AU93" s="128"/>
      <c r="AV93" s="128"/>
    </row>
    <row r="94" ht="16.5" customHeight="1">
      <c r="A94" s="170">
        <v>44077.0</v>
      </c>
      <c r="B94" s="8" t="s">
        <v>225</v>
      </c>
      <c r="C94" s="128"/>
      <c r="D94" s="128"/>
      <c r="E94" s="128"/>
      <c r="F94" s="128"/>
      <c r="G94" s="128"/>
      <c r="H94" s="128"/>
      <c r="I94" s="128"/>
      <c r="J94" s="128"/>
      <c r="K94" s="128"/>
      <c r="L94" s="128"/>
      <c r="M94" s="128"/>
      <c r="N94" s="128"/>
      <c r="O94" s="128"/>
      <c r="P94" s="8">
        <v>193403.0</v>
      </c>
      <c r="Q94" s="128"/>
      <c r="R94" s="128"/>
      <c r="S94" s="171">
        <v>1630.0</v>
      </c>
      <c r="T94" s="172">
        <v>0.0</v>
      </c>
      <c r="U94" s="171">
        <v>139501.0</v>
      </c>
      <c r="V94" s="171">
        <v>1630.0</v>
      </c>
      <c r="W94" s="171">
        <v>137871.0</v>
      </c>
      <c r="Y94" s="174">
        <v>3.0</v>
      </c>
      <c r="Z94" s="161"/>
      <c r="AE94" s="174">
        <v>1436.0</v>
      </c>
      <c r="AF94" s="174">
        <v>58.0</v>
      </c>
      <c r="AG94" s="174">
        <v>58.0</v>
      </c>
      <c r="AH94" s="128"/>
      <c r="AI94" s="175">
        <v>44076.98541666666</v>
      </c>
      <c r="AJ94" s="175">
        <v>44077.65763888889</v>
      </c>
      <c r="AK94" s="8" t="s">
        <v>309</v>
      </c>
      <c r="AL94" s="8" t="s">
        <v>331</v>
      </c>
      <c r="AM94" s="8" t="s">
        <v>365</v>
      </c>
      <c r="AN94" s="8" t="s">
        <v>311</v>
      </c>
      <c r="AQ94" s="128"/>
      <c r="AR94" s="128"/>
      <c r="AS94" s="128"/>
      <c r="AT94" s="128"/>
      <c r="AU94" s="128"/>
      <c r="AV94" s="128"/>
    </row>
    <row r="95" ht="16.5" customHeight="1">
      <c r="A95" s="170">
        <v>44076.0</v>
      </c>
      <c r="B95" s="8" t="s">
        <v>225</v>
      </c>
      <c r="C95" s="128"/>
      <c r="D95" s="128"/>
      <c r="E95" s="128"/>
      <c r="F95" s="128"/>
      <c r="G95" s="128"/>
      <c r="H95" s="128"/>
      <c r="I95" s="128"/>
      <c r="J95" s="128"/>
      <c r="K95" s="128"/>
      <c r="L95" s="128"/>
      <c r="M95" s="128"/>
      <c r="N95" s="128"/>
      <c r="O95" s="128"/>
      <c r="P95" s="8">
        <v>189683.0</v>
      </c>
      <c r="Q95" s="128"/>
      <c r="R95" s="128"/>
      <c r="S95" s="171">
        <v>1625.0</v>
      </c>
      <c r="T95" s="172">
        <v>0.0</v>
      </c>
      <c r="U95" s="171">
        <v>137747.0</v>
      </c>
      <c r="V95" s="171">
        <v>1625.0</v>
      </c>
      <c r="W95" s="171">
        <v>136122.0</v>
      </c>
      <c r="Y95" s="174">
        <v>2.0</v>
      </c>
      <c r="Z95" s="161"/>
      <c r="AE95" s="174">
        <v>1433.0</v>
      </c>
      <c r="AF95" s="174">
        <v>58.0</v>
      </c>
      <c r="AG95" s="174">
        <v>58.0</v>
      </c>
      <c r="AH95" s="128"/>
      <c r="AI95" s="175">
        <v>44075.98541666666</v>
      </c>
      <c r="AJ95" s="175">
        <v>44076.65625</v>
      </c>
      <c r="AK95" s="8" t="s">
        <v>344</v>
      </c>
      <c r="AL95" s="8" t="s">
        <v>361</v>
      </c>
      <c r="AM95" s="8" t="s">
        <v>365</v>
      </c>
      <c r="AN95" s="8" t="s">
        <v>311</v>
      </c>
      <c r="AQ95" s="128"/>
      <c r="AR95" s="128"/>
      <c r="AS95" s="128"/>
      <c r="AT95" s="128"/>
      <c r="AU95" s="128"/>
      <c r="AV95" s="128"/>
    </row>
    <row r="96" ht="16.5" customHeight="1">
      <c r="A96" s="170">
        <v>44075.0</v>
      </c>
      <c r="B96" s="8" t="s">
        <v>225</v>
      </c>
      <c r="C96" s="128"/>
      <c r="D96" s="128"/>
      <c r="E96" s="128"/>
      <c r="F96" s="128"/>
      <c r="G96" s="128"/>
      <c r="H96" s="128"/>
      <c r="I96" s="128"/>
      <c r="J96" s="128"/>
      <c r="K96" s="128"/>
      <c r="L96" s="128"/>
      <c r="M96" s="128"/>
      <c r="N96" s="128"/>
      <c r="O96" s="128"/>
      <c r="P96" s="8">
        <v>188535.0</v>
      </c>
      <c r="Q96" s="128"/>
      <c r="R96" s="128"/>
      <c r="S96" s="171">
        <v>1623.0</v>
      </c>
      <c r="T96" s="172">
        <v>0.0</v>
      </c>
      <c r="U96" s="171">
        <v>137205.0</v>
      </c>
      <c r="V96" s="171">
        <v>1623.0</v>
      </c>
      <c r="W96" s="171">
        <v>135582.0</v>
      </c>
      <c r="Y96" s="174">
        <v>6.0</v>
      </c>
      <c r="Z96" s="161"/>
      <c r="AE96" s="174">
        <v>1432.0</v>
      </c>
      <c r="AF96" s="174">
        <v>58.0</v>
      </c>
      <c r="AG96" s="174">
        <v>58.0</v>
      </c>
      <c r="AH96" s="128"/>
      <c r="AI96" s="175">
        <v>44074.99930555555</v>
      </c>
      <c r="AJ96" s="175">
        <v>44075.66458333333</v>
      </c>
      <c r="AK96" s="8" t="s">
        <v>309</v>
      </c>
      <c r="AL96" s="8" t="s">
        <v>331</v>
      </c>
      <c r="AM96" s="8" t="s">
        <v>365</v>
      </c>
      <c r="AN96" s="8" t="s">
        <v>311</v>
      </c>
      <c r="AQ96" s="128"/>
      <c r="AR96" s="128"/>
      <c r="AS96" s="128"/>
      <c r="AT96" s="128"/>
      <c r="AU96" s="128"/>
      <c r="AV96" s="128"/>
    </row>
    <row r="97" ht="16.5" customHeight="1">
      <c r="A97" s="170">
        <v>44074.0</v>
      </c>
      <c r="B97" s="8" t="s">
        <v>225</v>
      </c>
      <c r="C97" s="128"/>
      <c r="D97" s="128"/>
      <c r="E97" s="128"/>
      <c r="F97" s="128"/>
      <c r="G97" s="128"/>
      <c r="H97" s="128"/>
      <c r="I97" s="128"/>
      <c r="J97" s="128"/>
      <c r="K97" s="128"/>
      <c r="L97" s="128"/>
      <c r="M97" s="128"/>
      <c r="N97" s="128"/>
      <c r="O97" s="128"/>
      <c r="P97" s="8">
        <v>184280.0</v>
      </c>
      <c r="Q97" s="128"/>
      <c r="R97" s="128"/>
      <c r="S97" s="171">
        <v>1617.0</v>
      </c>
      <c r="T97" s="172">
        <v>0.0</v>
      </c>
      <c r="U97" s="171">
        <v>134156.0</v>
      </c>
      <c r="V97" s="171">
        <v>1617.0</v>
      </c>
      <c r="W97" s="171">
        <v>132539.0</v>
      </c>
      <c r="Y97" s="174">
        <v>8.0</v>
      </c>
      <c r="Z97" s="161"/>
      <c r="AE97" s="174">
        <v>1425.0</v>
      </c>
      <c r="AF97" s="174">
        <v>58.0</v>
      </c>
      <c r="AG97" s="174">
        <v>58.0</v>
      </c>
      <c r="AH97" s="128"/>
      <c r="AI97" s="175">
        <v>44073.99930555555</v>
      </c>
      <c r="AJ97" s="175">
        <v>44074.65138888889</v>
      </c>
      <c r="AK97" s="8" t="s">
        <v>309</v>
      </c>
      <c r="AL97" s="8" t="s">
        <v>325</v>
      </c>
      <c r="AM97" s="8" t="s">
        <v>365</v>
      </c>
      <c r="AN97" s="8" t="s">
        <v>311</v>
      </c>
      <c r="AQ97" s="128"/>
      <c r="AR97" s="128"/>
      <c r="AS97" s="128"/>
      <c r="AT97" s="128"/>
      <c r="AU97" s="128"/>
      <c r="AV97" s="128"/>
    </row>
    <row r="98" ht="16.5" customHeight="1">
      <c r="A98" s="170">
        <v>44073.0</v>
      </c>
      <c r="B98" s="8" t="s">
        <v>225</v>
      </c>
      <c r="C98" s="128"/>
      <c r="D98" s="128"/>
      <c r="E98" s="128"/>
      <c r="F98" s="128"/>
      <c r="G98" s="128"/>
      <c r="H98" s="128"/>
      <c r="I98" s="128"/>
      <c r="J98" s="128"/>
      <c r="K98" s="128"/>
      <c r="L98" s="128"/>
      <c r="M98" s="128"/>
      <c r="N98" s="128"/>
      <c r="O98" s="128"/>
      <c r="P98" s="8">
        <v>181068.0</v>
      </c>
      <c r="Q98" s="128"/>
      <c r="R98" s="128"/>
      <c r="S98" s="171">
        <v>1612.0</v>
      </c>
      <c r="T98" s="172">
        <v>0.0</v>
      </c>
      <c r="U98" s="171">
        <v>131690.0</v>
      </c>
      <c r="V98" s="171">
        <v>1612.0</v>
      </c>
      <c r="W98" s="171">
        <v>130078.0</v>
      </c>
      <c r="Y98" s="174">
        <v>13.0</v>
      </c>
      <c r="Z98" s="161"/>
      <c r="AE98" s="174">
        <v>1421.0</v>
      </c>
      <c r="AF98" s="174">
        <v>58.0</v>
      </c>
      <c r="AG98" s="174">
        <v>58.0</v>
      </c>
      <c r="AH98" s="128"/>
      <c r="AI98" s="175">
        <v>44072.99930555555</v>
      </c>
      <c r="AJ98" s="175">
        <v>44073.711805555555</v>
      </c>
      <c r="AK98" s="8" t="s">
        <v>309</v>
      </c>
      <c r="AL98" s="8" t="s">
        <v>323</v>
      </c>
      <c r="AM98" s="8" t="s">
        <v>365</v>
      </c>
      <c r="AN98" s="8" t="s">
        <v>311</v>
      </c>
      <c r="AQ98" s="128"/>
      <c r="AR98" s="128"/>
      <c r="AS98" s="128"/>
      <c r="AT98" s="128"/>
      <c r="AU98" s="128"/>
      <c r="AV98" s="128"/>
    </row>
    <row r="99" ht="16.5" customHeight="1">
      <c r="A99" s="170">
        <v>44072.0</v>
      </c>
      <c r="B99" s="8" t="s">
        <v>225</v>
      </c>
      <c r="C99" s="128"/>
      <c r="D99" s="128"/>
      <c r="E99" s="128"/>
      <c r="F99" s="128"/>
      <c r="G99" s="128"/>
      <c r="H99" s="128"/>
      <c r="I99" s="128"/>
      <c r="J99" s="128"/>
      <c r="K99" s="128"/>
      <c r="L99" s="128"/>
      <c r="M99" s="128"/>
      <c r="N99" s="128"/>
      <c r="O99" s="128"/>
      <c r="P99" s="8">
        <v>176934.0</v>
      </c>
      <c r="Q99" s="128"/>
      <c r="R99" s="128"/>
      <c r="S99" s="171">
        <v>1601.0</v>
      </c>
      <c r="T99" s="172">
        <v>0.0</v>
      </c>
      <c r="U99" s="171">
        <v>128664.0</v>
      </c>
      <c r="V99" s="171">
        <v>1601.0</v>
      </c>
      <c r="W99" s="171">
        <v>127063.0</v>
      </c>
      <c r="Y99" s="174">
        <v>10.0</v>
      </c>
      <c r="Z99" s="161"/>
      <c r="AE99" s="174">
        <v>1413.0</v>
      </c>
      <c r="AF99" s="174">
        <v>58.0</v>
      </c>
      <c r="AG99" s="174">
        <v>58.0</v>
      </c>
      <c r="AH99" s="128"/>
      <c r="AI99" s="175">
        <v>44071.99930555555</v>
      </c>
      <c r="AJ99" s="175">
        <v>44072.67916666667</v>
      </c>
      <c r="AK99" s="8" t="s">
        <v>309</v>
      </c>
      <c r="AL99" s="8" t="s">
        <v>323</v>
      </c>
      <c r="AM99" s="8" t="s">
        <v>365</v>
      </c>
      <c r="AN99" s="8" t="s">
        <v>311</v>
      </c>
      <c r="AQ99" s="128"/>
      <c r="AR99" s="128"/>
      <c r="AS99" s="128"/>
      <c r="AT99" s="128"/>
      <c r="AU99" s="128"/>
      <c r="AV99" s="128"/>
    </row>
    <row r="100" ht="16.5" customHeight="1">
      <c r="A100" s="170">
        <v>44071.0</v>
      </c>
      <c r="B100" s="8" t="s">
        <v>225</v>
      </c>
      <c r="C100" s="128"/>
      <c r="D100" s="128"/>
      <c r="E100" s="128"/>
      <c r="F100" s="128"/>
      <c r="G100" s="128"/>
      <c r="H100" s="128"/>
      <c r="I100" s="128"/>
      <c r="J100" s="128"/>
      <c r="K100" s="128"/>
      <c r="L100" s="128"/>
      <c r="M100" s="128"/>
      <c r="N100" s="128"/>
      <c r="O100" s="128"/>
      <c r="P100" s="8">
        <v>172016.0</v>
      </c>
      <c r="Q100" s="128"/>
      <c r="R100" s="128"/>
      <c r="S100" s="171">
        <v>1589.0</v>
      </c>
      <c r="T100" s="172">
        <v>0.0</v>
      </c>
      <c r="U100" s="171">
        <v>125319.0</v>
      </c>
      <c r="V100" s="171">
        <v>1589.0</v>
      </c>
      <c r="W100" s="171">
        <v>123730.0</v>
      </c>
      <c r="Y100" s="174">
        <v>11.0</v>
      </c>
      <c r="Z100" s="161"/>
      <c r="AE100" s="174">
        <v>1400.0</v>
      </c>
      <c r="AF100" s="174">
        <v>58.0</v>
      </c>
      <c r="AG100" s="174">
        <v>58.0</v>
      </c>
      <c r="AH100" s="128"/>
      <c r="AI100" s="175">
        <v>44070.99930555555</v>
      </c>
      <c r="AJ100" s="175">
        <v>44071.663888888885</v>
      </c>
      <c r="AK100" s="8" t="s">
        <v>368</v>
      </c>
      <c r="AL100" s="8" t="s">
        <v>317</v>
      </c>
      <c r="AM100" s="8" t="s">
        <v>365</v>
      </c>
      <c r="AN100" s="8" t="s">
        <v>311</v>
      </c>
      <c r="AQ100" s="128"/>
      <c r="AR100" s="128"/>
      <c r="AS100" s="128"/>
      <c r="AT100" s="128"/>
      <c r="AU100" s="128"/>
      <c r="AV100" s="128"/>
    </row>
    <row r="101" ht="16.5" customHeight="1">
      <c r="A101" s="170">
        <v>44070.0</v>
      </c>
      <c r="B101" s="8" t="s">
        <v>225</v>
      </c>
      <c r="F101" s="128"/>
      <c r="G101" s="128"/>
      <c r="H101" s="128"/>
      <c r="I101" s="128"/>
      <c r="L101" s="128"/>
      <c r="M101" s="128"/>
      <c r="N101" s="128"/>
      <c r="O101" s="128"/>
      <c r="P101" s="8">
        <v>169043.0</v>
      </c>
      <c r="Q101" s="128"/>
      <c r="R101" s="128"/>
      <c r="S101" s="171">
        <v>1585.0</v>
      </c>
      <c r="T101" s="172">
        <v>0.0</v>
      </c>
      <c r="U101" s="171">
        <v>123454.0</v>
      </c>
      <c r="V101" s="171">
        <v>1585.0</v>
      </c>
      <c r="W101" s="171">
        <v>121869.0</v>
      </c>
      <c r="Y101" s="174">
        <v>12.0</v>
      </c>
      <c r="Z101" s="161"/>
      <c r="AE101" s="174">
        <v>1396.0</v>
      </c>
      <c r="AF101" s="174">
        <v>58.0</v>
      </c>
      <c r="AG101" s="174">
        <v>58.0</v>
      </c>
      <c r="AH101" s="128"/>
      <c r="AI101" s="175">
        <v>44069.99930555555</v>
      </c>
      <c r="AJ101" s="175">
        <v>44070.73541666666</v>
      </c>
      <c r="AK101" s="8" t="s">
        <v>369</v>
      </c>
      <c r="AL101" s="8" t="s">
        <v>326</v>
      </c>
      <c r="AM101" s="8" t="s">
        <v>365</v>
      </c>
      <c r="AN101" s="8" t="s">
        <v>311</v>
      </c>
      <c r="AQ101" s="128"/>
      <c r="AR101" s="128"/>
      <c r="AS101" s="128"/>
      <c r="AT101" s="128"/>
      <c r="AU101" s="128"/>
      <c r="AV101" s="128"/>
    </row>
    <row r="102" ht="16.5" customHeight="1">
      <c r="A102" s="170">
        <v>44069.0</v>
      </c>
      <c r="B102" s="8" t="s">
        <v>225</v>
      </c>
      <c r="F102" s="128"/>
      <c r="G102" s="128"/>
      <c r="H102" s="128"/>
      <c r="I102" s="128"/>
      <c r="L102" s="128"/>
      <c r="M102" s="128"/>
      <c r="N102" s="128"/>
      <c r="O102" s="128"/>
      <c r="P102" s="8">
        <v>165571.0</v>
      </c>
      <c r="Q102" s="128"/>
      <c r="R102" s="128"/>
      <c r="S102" s="171">
        <v>1574.0</v>
      </c>
      <c r="T102" s="172">
        <v>0.0</v>
      </c>
      <c r="U102" s="171">
        <v>121545.0</v>
      </c>
      <c r="V102" s="171">
        <v>1574.0</v>
      </c>
      <c r="W102" s="171">
        <v>119971.0</v>
      </c>
      <c r="Y102" s="174">
        <v>14.0</v>
      </c>
      <c r="Z102" s="161"/>
      <c r="AE102" s="174">
        <v>1388.0</v>
      </c>
      <c r="AF102" s="174">
        <v>58.0</v>
      </c>
      <c r="AG102" s="174">
        <v>58.0</v>
      </c>
      <c r="AH102" s="128"/>
      <c r="AI102" s="175">
        <v>44068.99930555555</v>
      </c>
      <c r="AJ102" s="175">
        <v>44069.67708333333</v>
      </c>
      <c r="AK102" s="8" t="s">
        <v>317</v>
      </c>
      <c r="AL102" s="8" t="s">
        <v>315</v>
      </c>
      <c r="AM102" s="8" t="s">
        <v>365</v>
      </c>
      <c r="AN102" s="8" t="s">
        <v>311</v>
      </c>
      <c r="AQ102" s="128"/>
      <c r="AR102" s="128"/>
      <c r="AS102" s="128"/>
      <c r="AT102" s="128"/>
      <c r="AU102" s="128"/>
      <c r="AV102" s="128"/>
    </row>
    <row r="103" ht="16.5" customHeight="1">
      <c r="A103" s="170">
        <v>44068.0</v>
      </c>
      <c r="B103" s="8" t="s">
        <v>225</v>
      </c>
      <c r="C103" s="128"/>
      <c r="D103" s="128"/>
      <c r="E103" s="128"/>
      <c r="F103" s="128"/>
      <c r="G103" s="128"/>
      <c r="H103" s="128"/>
      <c r="I103" s="128"/>
      <c r="J103" s="128"/>
      <c r="K103" s="128"/>
      <c r="L103" s="128"/>
      <c r="M103" s="128"/>
      <c r="N103" s="128"/>
      <c r="O103" s="128"/>
      <c r="P103" s="8">
        <v>164034.0</v>
      </c>
      <c r="Q103" s="128"/>
      <c r="R103" s="128"/>
      <c r="S103" s="171">
        <v>1570.0</v>
      </c>
      <c r="T103" s="172">
        <v>0.0</v>
      </c>
      <c r="U103" s="171">
        <v>120918.0</v>
      </c>
      <c r="V103" s="171">
        <v>1570.0</v>
      </c>
      <c r="W103" s="171">
        <v>119348.0</v>
      </c>
      <c r="Y103" s="174">
        <v>13.0</v>
      </c>
      <c r="Z103" s="161"/>
      <c r="AE103" s="174">
        <v>1386.0</v>
      </c>
      <c r="AF103" s="174">
        <v>58.0</v>
      </c>
      <c r="AG103" s="174">
        <v>58.0</v>
      </c>
      <c r="AH103" s="128"/>
      <c r="AI103" s="175">
        <v>44067.99930555555</v>
      </c>
      <c r="AJ103" s="175">
        <v>44068.694444444445</v>
      </c>
      <c r="AK103" s="8" t="s">
        <v>317</v>
      </c>
      <c r="AL103" s="8" t="s">
        <v>326</v>
      </c>
      <c r="AM103" s="8" t="s">
        <v>365</v>
      </c>
      <c r="AN103" s="8" t="s">
        <v>311</v>
      </c>
      <c r="AQ103" s="128"/>
      <c r="AR103" s="128"/>
      <c r="AS103" s="128"/>
      <c r="AT103" s="128"/>
      <c r="AU103" s="128"/>
      <c r="AV103" s="128"/>
    </row>
    <row r="104" ht="16.5" customHeight="1">
      <c r="A104" s="170">
        <v>44067.0</v>
      </c>
      <c r="B104" s="8" t="s">
        <v>225</v>
      </c>
      <c r="C104" s="128"/>
      <c r="D104" s="128"/>
      <c r="E104" s="128"/>
      <c r="F104" s="128"/>
      <c r="G104" s="128"/>
      <c r="H104" s="128"/>
      <c r="I104" s="128"/>
      <c r="J104" s="128"/>
      <c r="K104" s="128"/>
      <c r="L104" s="128"/>
      <c r="M104" s="128"/>
      <c r="N104" s="128"/>
      <c r="O104" s="128"/>
      <c r="P104" s="8">
        <v>162323.0</v>
      </c>
      <c r="Q104" s="128"/>
      <c r="R104" s="128"/>
      <c r="S104" s="171">
        <v>1564.0</v>
      </c>
      <c r="T104" s="172">
        <v>0.0</v>
      </c>
      <c r="U104" s="171">
        <v>119979.0</v>
      </c>
      <c r="V104" s="171">
        <v>1564.0</v>
      </c>
      <c r="W104" s="171">
        <v>118415.0</v>
      </c>
      <c r="Y104" s="174">
        <v>11.0</v>
      </c>
      <c r="Z104" s="161"/>
      <c r="AE104" s="174">
        <v>1380.0</v>
      </c>
      <c r="AF104" s="174">
        <v>58.0</v>
      </c>
      <c r="AG104" s="174">
        <v>58.0</v>
      </c>
      <c r="AH104" s="128"/>
      <c r="AI104" s="175">
        <v>44066.99930555555</v>
      </c>
      <c r="AJ104" s="175">
        <v>44067.67916666667</v>
      </c>
      <c r="AK104" s="8" t="s">
        <v>368</v>
      </c>
      <c r="AL104" s="8" t="s">
        <v>325</v>
      </c>
      <c r="AM104" s="8" t="s">
        <v>365</v>
      </c>
      <c r="AN104" s="8" t="s">
        <v>311</v>
      </c>
      <c r="AQ104" s="128"/>
      <c r="AR104" s="128"/>
      <c r="AS104" s="128"/>
      <c r="AT104" s="128"/>
      <c r="AU104" s="128"/>
      <c r="AV104" s="128"/>
    </row>
    <row r="105" ht="16.5" customHeight="1">
      <c r="A105" s="170">
        <v>44066.0</v>
      </c>
      <c r="B105" s="8" t="s">
        <v>225</v>
      </c>
      <c r="C105" s="128"/>
      <c r="D105" s="128"/>
      <c r="E105" s="128"/>
      <c r="F105" s="128"/>
      <c r="G105" s="128"/>
      <c r="H105" s="128"/>
      <c r="I105" s="128"/>
      <c r="J105" s="128"/>
      <c r="K105" s="128"/>
      <c r="L105" s="128"/>
      <c r="M105" s="128"/>
      <c r="N105" s="128"/>
      <c r="O105" s="128"/>
      <c r="P105" s="8">
        <v>159766.0</v>
      </c>
      <c r="Q105" s="128"/>
      <c r="R105" s="128"/>
      <c r="S105" s="171">
        <v>1556.0</v>
      </c>
      <c r="T105" s="172">
        <v>0.0</v>
      </c>
      <c r="U105" s="171">
        <v>118631.0</v>
      </c>
      <c r="V105" s="171">
        <v>1556.0</v>
      </c>
      <c r="W105" s="171">
        <v>117075.0</v>
      </c>
      <c r="Y105" s="174">
        <v>13.0</v>
      </c>
      <c r="Z105" s="161"/>
      <c r="AE105" s="174">
        <v>1371.0</v>
      </c>
      <c r="AF105" s="174">
        <v>58.0</v>
      </c>
      <c r="AG105" s="174">
        <v>58.0</v>
      </c>
      <c r="AH105" s="128"/>
      <c r="AI105" s="175">
        <v>44065.99930555555</v>
      </c>
      <c r="AJ105" s="176">
        <v>44066.65069444444</v>
      </c>
      <c r="AK105" s="8" t="s">
        <v>328</v>
      </c>
      <c r="AL105" s="8" t="s">
        <v>317</v>
      </c>
      <c r="AM105" s="8" t="s">
        <v>365</v>
      </c>
      <c r="AN105" s="8" t="s">
        <v>311</v>
      </c>
      <c r="AQ105" s="128"/>
      <c r="AR105" s="128"/>
      <c r="AS105" s="128"/>
      <c r="AT105" s="128"/>
      <c r="AU105" s="128"/>
      <c r="AV105" s="128"/>
    </row>
    <row r="106" ht="16.5" customHeight="1">
      <c r="A106" s="170">
        <v>44065.0</v>
      </c>
      <c r="B106" s="8" t="s">
        <v>225</v>
      </c>
      <c r="F106" s="128"/>
      <c r="G106" s="128"/>
      <c r="H106" s="128"/>
      <c r="I106" s="128"/>
      <c r="L106" s="128"/>
      <c r="M106" s="128"/>
      <c r="N106" s="128"/>
      <c r="O106" s="128"/>
      <c r="P106" s="8">
        <v>157618.0</v>
      </c>
      <c r="Q106" s="128"/>
      <c r="R106" s="128"/>
      <c r="S106" s="171">
        <v>1551.0</v>
      </c>
      <c r="T106" s="172">
        <v>0.0</v>
      </c>
      <c r="U106" s="171">
        <v>117290.0</v>
      </c>
      <c r="V106" s="171">
        <v>1551.0</v>
      </c>
      <c r="W106" s="171">
        <v>115739.0</v>
      </c>
      <c r="Y106" s="174">
        <v>15.0</v>
      </c>
      <c r="Z106" s="161"/>
      <c r="AE106" s="174">
        <v>1366.0</v>
      </c>
      <c r="AF106" s="174">
        <v>58.0</v>
      </c>
      <c r="AG106" s="174">
        <v>58.0</v>
      </c>
      <c r="AH106" s="128"/>
      <c r="AI106" s="175">
        <v>44064.99930555555</v>
      </c>
      <c r="AJ106" s="175">
        <v>44065.65416666667</v>
      </c>
      <c r="AK106" s="8" t="s">
        <v>328</v>
      </c>
      <c r="AL106" s="8" t="s">
        <v>325</v>
      </c>
      <c r="AM106" s="8" t="s">
        <v>365</v>
      </c>
      <c r="AN106" s="8" t="s">
        <v>311</v>
      </c>
      <c r="AQ106" s="128"/>
      <c r="AR106" s="128"/>
      <c r="AS106" s="128"/>
      <c r="AT106" s="128"/>
      <c r="AU106" s="128"/>
      <c r="AV106" s="128"/>
    </row>
    <row r="107" ht="16.5" customHeight="1">
      <c r="A107" s="170">
        <v>44064.0</v>
      </c>
      <c r="B107" s="8" t="s">
        <v>225</v>
      </c>
      <c r="C107" s="128"/>
      <c r="D107" s="128"/>
      <c r="E107" s="128"/>
      <c r="F107" s="128"/>
      <c r="G107" s="128"/>
      <c r="H107" s="128"/>
      <c r="I107" s="128"/>
      <c r="J107" s="128"/>
      <c r="K107" s="128"/>
      <c r="L107" s="128"/>
      <c r="M107" s="128"/>
      <c r="N107" s="128"/>
      <c r="O107" s="128"/>
      <c r="P107" s="8">
        <v>154874.0</v>
      </c>
      <c r="Q107" s="128"/>
      <c r="R107" s="128"/>
      <c r="S107" s="171">
        <v>1540.0</v>
      </c>
      <c r="T107" s="172">
        <v>0.0</v>
      </c>
      <c r="U107" s="171">
        <v>115761.0</v>
      </c>
      <c r="V107" s="171">
        <v>1540.0</v>
      </c>
      <c r="W107" s="171">
        <v>114221.0</v>
      </c>
      <c r="Y107" s="174">
        <v>10.0</v>
      </c>
      <c r="Z107" s="161"/>
      <c r="AE107" s="174">
        <v>1358.0</v>
      </c>
      <c r="AF107" s="174">
        <v>58.0</v>
      </c>
      <c r="AG107" s="174">
        <v>58.0</v>
      </c>
      <c r="AH107" s="128"/>
      <c r="AI107" s="175">
        <v>44064.0</v>
      </c>
      <c r="AJ107" s="175">
        <v>44064.65902777778</v>
      </c>
      <c r="AK107" s="8" t="s">
        <v>368</v>
      </c>
      <c r="AL107" s="8" t="s">
        <v>353</v>
      </c>
      <c r="AM107" s="8" t="s">
        <v>365</v>
      </c>
      <c r="AN107" s="8" t="s">
        <v>311</v>
      </c>
      <c r="AQ107" s="128"/>
      <c r="AR107" s="128"/>
      <c r="AS107" s="128"/>
      <c r="AT107" s="128"/>
      <c r="AU107" s="128"/>
      <c r="AV107" s="128"/>
    </row>
    <row r="108" ht="16.5" customHeight="1">
      <c r="A108" s="170">
        <v>44063.0</v>
      </c>
      <c r="B108" s="8" t="s">
        <v>225</v>
      </c>
      <c r="C108" s="128"/>
      <c r="D108" s="128"/>
      <c r="E108" s="128"/>
      <c r="F108" s="128"/>
      <c r="G108" s="128"/>
      <c r="H108" s="128"/>
      <c r="I108" s="128"/>
      <c r="J108" s="128"/>
      <c r="K108" s="128"/>
      <c r="L108" s="128"/>
      <c r="M108" s="128"/>
      <c r="N108" s="128"/>
      <c r="O108" s="128"/>
      <c r="P108" s="8">
        <v>152759.0</v>
      </c>
      <c r="Q108" s="128"/>
      <c r="R108" s="128"/>
      <c r="S108" s="171">
        <v>1536.0</v>
      </c>
      <c r="T108" s="172">
        <v>0.0</v>
      </c>
      <c r="U108" s="171">
        <v>114418.0</v>
      </c>
      <c r="V108" s="171">
        <v>1536.0</v>
      </c>
      <c r="W108" s="171">
        <v>112882.0</v>
      </c>
      <c r="Y108" s="174">
        <v>10.0</v>
      </c>
      <c r="Z108" s="161"/>
      <c r="AE108" s="174">
        <v>1356.0</v>
      </c>
      <c r="AF108" s="174">
        <v>58.0</v>
      </c>
      <c r="AG108" s="174">
        <v>58.0</v>
      </c>
      <c r="AH108" s="128"/>
      <c r="AI108" s="175">
        <v>44063.0</v>
      </c>
      <c r="AJ108" s="175">
        <v>44063.69027777778</v>
      </c>
      <c r="AK108" s="8" t="s">
        <v>309</v>
      </c>
      <c r="AL108" s="8" t="s">
        <v>317</v>
      </c>
      <c r="AM108" s="8" t="s">
        <v>365</v>
      </c>
      <c r="AN108" s="8" t="s">
        <v>311</v>
      </c>
      <c r="AQ108" s="128"/>
      <c r="AR108" s="128"/>
      <c r="AS108" s="128"/>
      <c r="AT108" s="128"/>
      <c r="AU108" s="128"/>
      <c r="AV108" s="128"/>
    </row>
    <row r="109" ht="16.5" customHeight="1">
      <c r="A109" s="170">
        <v>44062.0</v>
      </c>
      <c r="B109" s="8" t="s">
        <v>225</v>
      </c>
      <c r="C109" s="128"/>
      <c r="D109" s="128"/>
      <c r="E109" s="128"/>
      <c r="F109" s="128"/>
      <c r="G109" s="128"/>
      <c r="H109" s="128"/>
      <c r="I109" s="128"/>
      <c r="J109" s="128"/>
      <c r="K109" s="128"/>
      <c r="L109" s="128"/>
      <c r="M109" s="128"/>
      <c r="N109" s="128"/>
      <c r="O109" s="128"/>
      <c r="P109" s="8">
        <v>150144.0</v>
      </c>
      <c r="Q109" s="128"/>
      <c r="R109" s="128"/>
      <c r="S109" s="171">
        <v>1532.0</v>
      </c>
      <c r="T109" s="172">
        <v>0.0</v>
      </c>
      <c r="U109" s="171">
        <v>112776.0</v>
      </c>
      <c r="V109" s="171">
        <v>1532.0</v>
      </c>
      <c r="W109" s="171">
        <v>111244.0</v>
      </c>
      <c r="Y109" s="174">
        <v>12.0</v>
      </c>
      <c r="Z109" s="161"/>
      <c r="AE109" s="174">
        <v>1354.0</v>
      </c>
      <c r="AF109" s="174">
        <v>58.0</v>
      </c>
      <c r="AG109" s="174">
        <v>58.0</v>
      </c>
      <c r="AH109" s="128"/>
      <c r="AI109" s="175">
        <v>44062.0</v>
      </c>
      <c r="AJ109" s="175">
        <v>44062.65555555555</v>
      </c>
      <c r="AK109" s="8" t="s">
        <v>361</v>
      </c>
      <c r="AL109" s="8" t="s">
        <v>317</v>
      </c>
      <c r="AM109" s="8" t="s">
        <v>365</v>
      </c>
      <c r="AN109" s="8" t="s">
        <v>311</v>
      </c>
      <c r="AQ109" s="128"/>
      <c r="AR109" s="128"/>
      <c r="AS109" s="128"/>
      <c r="AT109" s="128"/>
      <c r="AU109" s="128"/>
      <c r="AV109" s="128"/>
    </row>
    <row r="110" ht="16.5" customHeight="1">
      <c r="A110" s="170">
        <v>44061.0</v>
      </c>
      <c r="B110" s="8" t="s">
        <v>225</v>
      </c>
      <c r="C110" s="128"/>
      <c r="D110" s="128"/>
      <c r="E110" s="128"/>
      <c r="F110" s="128"/>
      <c r="G110" s="128"/>
      <c r="H110" s="128"/>
      <c r="I110" s="128"/>
      <c r="J110" s="128"/>
      <c r="K110" s="128"/>
      <c r="L110" s="128"/>
      <c r="M110" s="128"/>
      <c r="N110" s="128"/>
      <c r="O110" s="128"/>
      <c r="P110" s="8">
        <v>148846.0</v>
      </c>
      <c r="Q110" s="128"/>
      <c r="R110" s="128"/>
      <c r="S110" s="171">
        <v>1530.0</v>
      </c>
      <c r="T110" s="172">
        <v>0.0</v>
      </c>
      <c r="U110" s="171">
        <v>111997.0</v>
      </c>
      <c r="V110" s="171">
        <v>1530.0</v>
      </c>
      <c r="W110" s="171">
        <v>110467.0</v>
      </c>
      <c r="Y110" s="174">
        <v>17.0</v>
      </c>
      <c r="Z110" s="161"/>
      <c r="AE110" s="174">
        <v>1347.0</v>
      </c>
      <c r="AF110" s="174">
        <v>58.0</v>
      </c>
      <c r="AG110" s="174">
        <v>58.0</v>
      </c>
      <c r="AH110" s="128"/>
      <c r="AI110" s="175">
        <v>44061.0</v>
      </c>
      <c r="AJ110" s="175">
        <v>44061.65555555555</v>
      </c>
      <c r="AK110" s="8" t="s">
        <v>309</v>
      </c>
      <c r="AL110" s="8" t="s">
        <v>317</v>
      </c>
      <c r="AM110" s="8" t="s">
        <v>370</v>
      </c>
      <c r="AN110" s="8" t="s">
        <v>311</v>
      </c>
      <c r="AQ110" s="128"/>
      <c r="AR110" s="128"/>
      <c r="AS110" s="128"/>
      <c r="AT110" s="128"/>
      <c r="AU110" s="128"/>
      <c r="AV110" s="128"/>
    </row>
    <row r="111" ht="16.5" customHeight="1">
      <c r="A111" s="170">
        <v>44060.0</v>
      </c>
      <c r="B111" s="8" t="s">
        <v>225</v>
      </c>
      <c r="C111" s="128"/>
      <c r="D111" s="128"/>
      <c r="E111" s="128"/>
      <c r="F111" s="128"/>
      <c r="G111" s="128"/>
      <c r="H111" s="128"/>
      <c r="I111" s="128"/>
      <c r="J111" s="128"/>
      <c r="K111" s="128"/>
      <c r="L111" s="128"/>
      <c r="M111" s="128"/>
      <c r="N111" s="128"/>
      <c r="O111" s="128"/>
      <c r="P111" s="8">
        <v>147660.0</v>
      </c>
      <c r="Q111" s="128"/>
      <c r="R111" s="128"/>
      <c r="S111" s="171">
        <v>1527.0</v>
      </c>
      <c r="T111" s="172">
        <v>0.0</v>
      </c>
      <c r="U111" s="171">
        <v>111239.0</v>
      </c>
      <c r="V111" s="171">
        <v>1527.0</v>
      </c>
      <c r="W111" s="171">
        <v>109712.0</v>
      </c>
      <c r="Y111" s="174">
        <v>18.0</v>
      </c>
      <c r="Z111" s="161"/>
      <c r="AE111" s="174">
        <v>1343.0</v>
      </c>
      <c r="AF111" s="174">
        <v>58.0</v>
      </c>
      <c r="AG111" s="174">
        <v>58.0</v>
      </c>
      <c r="AH111" s="128"/>
      <c r="AI111" s="175">
        <v>44060.0</v>
      </c>
      <c r="AJ111" s="175">
        <v>44060.69305555556</v>
      </c>
      <c r="AK111" s="8" t="s">
        <v>366</v>
      </c>
      <c r="AL111" s="8" t="s">
        <v>317</v>
      </c>
      <c r="AM111" s="8" t="s">
        <v>370</v>
      </c>
      <c r="AN111" s="8" t="s">
        <v>311</v>
      </c>
      <c r="AQ111" s="128"/>
      <c r="AR111" s="128"/>
      <c r="AS111" s="128"/>
      <c r="AT111" s="128"/>
      <c r="AU111" s="128"/>
      <c r="AV111" s="128"/>
    </row>
    <row r="112" ht="16.5" customHeight="1">
      <c r="A112" s="170">
        <v>44059.0</v>
      </c>
      <c r="B112" s="8" t="s">
        <v>225</v>
      </c>
      <c r="C112" s="128"/>
      <c r="D112" s="128"/>
      <c r="E112" s="128"/>
      <c r="F112" s="128"/>
      <c r="G112" s="128"/>
      <c r="H112" s="128"/>
      <c r="I112" s="128"/>
      <c r="J112" s="128"/>
      <c r="K112" s="128"/>
      <c r="L112" s="128"/>
      <c r="M112" s="128"/>
      <c r="N112" s="128"/>
      <c r="O112" s="128"/>
      <c r="P112" s="8">
        <v>144707.0</v>
      </c>
      <c r="Q112" s="128"/>
      <c r="R112" s="128"/>
      <c r="S112" s="171">
        <v>1515.0</v>
      </c>
      <c r="T112" s="172">
        <v>0.0</v>
      </c>
      <c r="U112" s="171">
        <v>109341.0</v>
      </c>
      <c r="V112" s="171">
        <v>1515.0</v>
      </c>
      <c r="W112" s="171">
        <v>107826.0</v>
      </c>
      <c r="Y112" s="174">
        <v>17.0</v>
      </c>
      <c r="Z112" s="161"/>
      <c r="AE112" s="174">
        <v>1337.0</v>
      </c>
      <c r="AF112" s="174">
        <v>58.0</v>
      </c>
      <c r="AG112" s="174">
        <v>58.0</v>
      </c>
      <c r="AH112" s="128"/>
      <c r="AI112" s="175">
        <v>44059.0</v>
      </c>
      <c r="AJ112" s="175">
        <v>44059.66111111111</v>
      </c>
      <c r="AK112" s="8" t="s">
        <v>317</v>
      </c>
      <c r="AL112" s="8" t="s">
        <v>353</v>
      </c>
      <c r="AM112" s="8" t="s">
        <v>370</v>
      </c>
      <c r="AN112" s="8" t="s">
        <v>311</v>
      </c>
      <c r="AQ112" s="128"/>
      <c r="AR112" s="128"/>
      <c r="AS112" s="128"/>
      <c r="AT112" s="128"/>
      <c r="AU112" s="128"/>
      <c r="AV112" s="128"/>
    </row>
    <row r="113" ht="16.5" customHeight="1">
      <c r="A113" s="170">
        <v>44058.0</v>
      </c>
      <c r="B113" s="8" t="s">
        <v>225</v>
      </c>
      <c r="C113" s="128"/>
      <c r="D113" s="128"/>
      <c r="E113" s="128"/>
      <c r="F113" s="128"/>
      <c r="G113" s="128"/>
      <c r="H113" s="128"/>
      <c r="I113" s="128"/>
      <c r="J113" s="128"/>
      <c r="K113" s="128"/>
      <c r="L113" s="128"/>
      <c r="M113" s="128"/>
      <c r="N113" s="128"/>
      <c r="O113" s="128"/>
      <c r="P113" s="8">
        <v>143082.0</v>
      </c>
      <c r="Q113" s="128"/>
      <c r="R113" s="128"/>
      <c r="S113" s="171">
        <v>1510.0</v>
      </c>
      <c r="T113" s="172">
        <v>0.0</v>
      </c>
      <c r="U113" s="171">
        <v>108367.0</v>
      </c>
      <c r="V113" s="171">
        <v>1510.0</v>
      </c>
      <c r="W113" s="171">
        <v>106857.0</v>
      </c>
      <c r="Y113" s="174">
        <v>14.0</v>
      </c>
      <c r="Z113" s="161"/>
      <c r="AE113" s="174">
        <v>1332.0</v>
      </c>
      <c r="AF113" s="174">
        <v>58.0</v>
      </c>
      <c r="AG113" s="174">
        <v>58.0</v>
      </c>
      <c r="AH113" s="128"/>
      <c r="AI113" s="175">
        <v>44058.0</v>
      </c>
      <c r="AJ113" s="175">
        <v>44058.65347222222</v>
      </c>
      <c r="AK113" s="8" t="s">
        <v>309</v>
      </c>
      <c r="AL113" s="8" t="s">
        <v>317</v>
      </c>
      <c r="AM113" s="8" t="s">
        <v>370</v>
      </c>
      <c r="AN113" s="8" t="s">
        <v>311</v>
      </c>
      <c r="AQ113" s="128"/>
      <c r="AR113" s="128"/>
      <c r="AS113" s="128"/>
      <c r="AT113" s="128"/>
      <c r="AU113" s="128"/>
      <c r="AV113" s="128"/>
    </row>
    <row r="114" ht="16.5" customHeight="1">
      <c r="A114" s="170">
        <v>44057.0</v>
      </c>
      <c r="B114" s="8" t="s">
        <v>225</v>
      </c>
      <c r="C114" s="128"/>
      <c r="D114" s="128"/>
      <c r="E114" s="128"/>
      <c r="F114" s="128"/>
      <c r="G114" s="128"/>
      <c r="H114" s="128"/>
      <c r="I114" s="128"/>
      <c r="J114" s="128"/>
      <c r="K114" s="128"/>
      <c r="L114" s="128"/>
      <c r="M114" s="128"/>
      <c r="N114" s="128"/>
      <c r="O114" s="128"/>
      <c r="P114" s="8">
        <v>139485.0</v>
      </c>
      <c r="Q114" s="128"/>
      <c r="R114" s="128"/>
      <c r="S114" s="171">
        <v>1501.0</v>
      </c>
      <c r="T114" s="172">
        <v>0.0</v>
      </c>
      <c r="U114" s="171">
        <v>105532.0</v>
      </c>
      <c r="V114" s="171">
        <v>1501.0</v>
      </c>
      <c r="W114" s="171">
        <v>104031.0</v>
      </c>
      <c r="Y114" s="174">
        <v>13.0</v>
      </c>
      <c r="Z114" s="161"/>
      <c r="AE114" s="174">
        <v>1321.0</v>
      </c>
      <c r="AF114" s="174">
        <v>58.0</v>
      </c>
      <c r="AG114" s="174">
        <v>58.0</v>
      </c>
      <c r="AH114" s="128"/>
      <c r="AI114" s="175">
        <v>44057.0</v>
      </c>
      <c r="AJ114" s="175">
        <v>44057.65625</v>
      </c>
      <c r="AK114" s="8" t="s">
        <v>371</v>
      </c>
      <c r="AL114" s="8" t="s">
        <v>317</v>
      </c>
      <c r="AM114" s="8" t="s">
        <v>370</v>
      </c>
      <c r="AN114" s="8" t="s">
        <v>311</v>
      </c>
      <c r="AQ114" s="128"/>
      <c r="AR114" s="128"/>
      <c r="AS114" s="128"/>
      <c r="AT114" s="128"/>
      <c r="AU114" s="128"/>
      <c r="AV114" s="128"/>
    </row>
    <row r="115" ht="16.5" customHeight="1">
      <c r="A115" s="170">
        <v>44056.0</v>
      </c>
      <c r="B115" s="8" t="s">
        <v>225</v>
      </c>
      <c r="C115" s="128"/>
      <c r="D115" s="128"/>
      <c r="E115" s="128"/>
      <c r="F115" s="128"/>
      <c r="G115" s="128"/>
      <c r="H115" s="128"/>
      <c r="I115" s="128"/>
      <c r="J115" s="128"/>
      <c r="K115" s="128"/>
      <c r="L115" s="128"/>
      <c r="M115" s="128"/>
      <c r="N115" s="128"/>
      <c r="O115" s="128"/>
      <c r="P115" s="8">
        <v>137198.0</v>
      </c>
      <c r="Q115" s="128"/>
      <c r="R115" s="128"/>
      <c r="S115" s="171">
        <v>1484.0</v>
      </c>
      <c r="T115" s="172">
        <v>0.0</v>
      </c>
      <c r="U115" s="171">
        <v>104009.0</v>
      </c>
      <c r="V115" s="171">
        <v>1484.0</v>
      </c>
      <c r="W115" s="171">
        <v>102525.0</v>
      </c>
      <c r="Y115" s="174">
        <v>14.0</v>
      </c>
      <c r="Z115" s="161"/>
      <c r="AE115" s="174">
        <v>1310.0</v>
      </c>
      <c r="AF115" s="174">
        <v>58.0</v>
      </c>
      <c r="AG115" s="174">
        <v>58.0</v>
      </c>
      <c r="AH115" s="128"/>
      <c r="AI115" s="175">
        <v>44056.0</v>
      </c>
      <c r="AJ115" s="176">
        <v>44056.65972222222</v>
      </c>
      <c r="AK115" s="8" t="s">
        <v>309</v>
      </c>
      <c r="AL115" s="8" t="s">
        <v>360</v>
      </c>
      <c r="AM115" s="8" t="s">
        <v>370</v>
      </c>
      <c r="AN115" s="8" t="s">
        <v>311</v>
      </c>
      <c r="AQ115" s="128"/>
      <c r="AR115" s="128"/>
      <c r="AS115" s="128"/>
      <c r="AT115" s="128"/>
      <c r="AU115" s="128"/>
      <c r="AV115" s="128"/>
    </row>
    <row r="116" ht="16.5" customHeight="1">
      <c r="A116" s="170">
        <v>44055.0</v>
      </c>
      <c r="B116" s="8" t="s">
        <v>225</v>
      </c>
      <c r="C116" s="128"/>
      <c r="D116" s="128"/>
      <c r="E116" s="128"/>
      <c r="F116" s="128"/>
      <c r="G116" s="128"/>
      <c r="H116" s="128"/>
      <c r="I116" s="128"/>
      <c r="J116" s="128"/>
      <c r="K116" s="128"/>
      <c r="L116" s="128"/>
      <c r="M116" s="128"/>
      <c r="N116" s="128"/>
      <c r="O116" s="128"/>
      <c r="P116" s="8">
        <v>135986.0</v>
      </c>
      <c r="Q116" s="128"/>
      <c r="R116" s="128"/>
      <c r="S116" s="171">
        <v>1478.0</v>
      </c>
      <c r="T116" s="172">
        <v>0.0</v>
      </c>
      <c r="U116" s="171">
        <v>103266.0</v>
      </c>
      <c r="V116" s="171">
        <v>1478.0</v>
      </c>
      <c r="W116" s="177">
        <v>101788.0</v>
      </c>
      <c r="Y116" s="174">
        <v>9.0</v>
      </c>
      <c r="Z116" s="161"/>
      <c r="AE116" s="174">
        <v>1302.0</v>
      </c>
      <c r="AF116" s="174">
        <v>58.0</v>
      </c>
      <c r="AG116" s="174">
        <v>58.0</v>
      </c>
      <c r="AH116" s="128"/>
      <c r="AI116" s="175">
        <v>44055.0</v>
      </c>
      <c r="AJ116" s="176">
        <v>44055.663888888885</v>
      </c>
      <c r="AK116" s="8" t="s">
        <v>372</v>
      </c>
      <c r="AL116" s="8" t="s">
        <v>317</v>
      </c>
      <c r="AM116" s="8" t="s">
        <v>370</v>
      </c>
      <c r="AN116" s="8" t="s">
        <v>311</v>
      </c>
      <c r="AQ116" s="128"/>
      <c r="AR116" s="128"/>
      <c r="AS116" s="128"/>
      <c r="AT116" s="128"/>
      <c r="AU116" s="128"/>
      <c r="AV116" s="128"/>
    </row>
    <row r="117" ht="16.5" customHeight="1">
      <c r="A117" s="170">
        <v>44054.0</v>
      </c>
      <c r="B117" s="8" t="s">
        <v>225</v>
      </c>
      <c r="C117" s="128"/>
      <c r="D117" s="128"/>
      <c r="E117" s="128"/>
      <c r="F117" s="128"/>
      <c r="G117" s="128"/>
      <c r="H117" s="128"/>
      <c r="I117" s="128"/>
      <c r="J117" s="128"/>
      <c r="K117" s="128"/>
      <c r="L117" s="128"/>
      <c r="M117" s="128"/>
      <c r="N117" s="128"/>
      <c r="O117" s="128"/>
      <c r="P117" s="8">
        <v>134316.0</v>
      </c>
      <c r="Q117" s="128"/>
      <c r="R117" s="128"/>
      <c r="S117" s="171">
        <v>1473.0</v>
      </c>
      <c r="T117" s="172">
        <v>0.0</v>
      </c>
      <c r="U117" s="171">
        <v>102209.0</v>
      </c>
      <c r="V117" s="171">
        <v>1473.0</v>
      </c>
      <c r="W117" s="177">
        <v>100736.0</v>
      </c>
      <c r="Y117" s="174">
        <v>12.0</v>
      </c>
      <c r="Z117" s="161"/>
      <c r="AE117" s="174">
        <v>1295.0</v>
      </c>
      <c r="AF117" s="174">
        <v>58.0</v>
      </c>
      <c r="AG117" s="174">
        <v>58.0</v>
      </c>
      <c r="AH117" s="128"/>
      <c r="AI117" s="175">
        <v>44054.0</v>
      </c>
      <c r="AJ117" s="175">
        <v>44054.65694444445</v>
      </c>
      <c r="AK117" s="8" t="s">
        <v>317</v>
      </c>
      <c r="AL117" s="8" t="s">
        <v>326</v>
      </c>
      <c r="AM117" s="8" t="s">
        <v>370</v>
      </c>
      <c r="AN117" s="8" t="s">
        <v>311</v>
      </c>
      <c r="AQ117" s="128"/>
      <c r="AR117" s="128"/>
      <c r="AS117" s="128"/>
      <c r="AT117" s="128"/>
      <c r="AU117" s="128"/>
      <c r="AV117" s="128"/>
    </row>
    <row r="118" ht="16.5" customHeight="1">
      <c r="A118" s="170">
        <v>44053.0</v>
      </c>
      <c r="B118" s="8" t="s">
        <v>225</v>
      </c>
      <c r="C118" s="128"/>
      <c r="D118" s="128"/>
      <c r="E118" s="128"/>
      <c r="F118" s="128"/>
      <c r="G118" s="128"/>
      <c r="H118" s="128"/>
      <c r="I118" s="128"/>
      <c r="J118" s="128"/>
      <c r="K118" s="128"/>
      <c r="L118" s="128"/>
      <c r="M118" s="128"/>
      <c r="N118" s="128"/>
      <c r="O118" s="128"/>
      <c r="P118" s="8">
        <v>132879.0</v>
      </c>
      <c r="Q118" s="128"/>
      <c r="R118" s="128"/>
      <c r="S118" s="171">
        <v>1461.0</v>
      </c>
      <c r="T118" s="172">
        <v>0.0</v>
      </c>
      <c r="U118" s="171">
        <v>101216.0</v>
      </c>
      <c r="V118" s="171">
        <v>1461.0</v>
      </c>
      <c r="W118" s="177">
        <v>99755.0</v>
      </c>
      <c r="Y118" s="174">
        <v>11.0</v>
      </c>
      <c r="Z118" s="161"/>
      <c r="AE118" s="174">
        <v>1282.0</v>
      </c>
      <c r="AF118" s="174">
        <v>58.0</v>
      </c>
      <c r="AG118" s="174">
        <v>58.0</v>
      </c>
      <c r="AH118" s="128"/>
      <c r="AI118" s="175">
        <v>44053.0</v>
      </c>
      <c r="AJ118" s="176">
        <v>44053.66111111111</v>
      </c>
      <c r="AK118" s="8" t="s">
        <v>373</v>
      </c>
      <c r="AL118" s="8" t="s">
        <v>326</v>
      </c>
      <c r="AM118" s="8" t="s">
        <v>370</v>
      </c>
      <c r="AN118" s="8" t="s">
        <v>311</v>
      </c>
      <c r="AQ118" s="128"/>
      <c r="AR118" s="128"/>
      <c r="AS118" s="128"/>
      <c r="AT118" s="128"/>
      <c r="AU118" s="128"/>
      <c r="AV118" s="128"/>
    </row>
    <row r="119" ht="16.5" customHeight="1">
      <c r="A119" s="170">
        <v>44052.0</v>
      </c>
      <c r="B119" s="8" t="s">
        <v>225</v>
      </c>
      <c r="C119" s="128"/>
      <c r="D119" s="128"/>
      <c r="E119" s="128"/>
      <c r="F119" s="128"/>
      <c r="G119" s="128"/>
      <c r="H119" s="128"/>
      <c r="I119" s="128"/>
      <c r="J119" s="128"/>
      <c r="K119" s="128"/>
      <c r="L119" s="128"/>
      <c r="M119" s="128"/>
      <c r="N119" s="128"/>
      <c r="O119" s="128"/>
      <c r="P119" s="8">
        <v>131933.0</v>
      </c>
      <c r="Q119" s="128"/>
      <c r="R119" s="128"/>
      <c r="S119" s="171">
        <v>1458.0</v>
      </c>
      <c r="T119" s="172">
        <v>0.0</v>
      </c>
      <c r="U119" s="171">
        <v>100541.0</v>
      </c>
      <c r="V119" s="171">
        <v>1458.0</v>
      </c>
      <c r="W119" s="177">
        <v>99083.0</v>
      </c>
      <c r="Y119" s="174">
        <v>6.0</v>
      </c>
      <c r="Z119" s="161"/>
      <c r="AE119" s="174">
        <v>1279.0</v>
      </c>
      <c r="AF119" s="174">
        <v>58.0</v>
      </c>
      <c r="AG119" s="174">
        <v>58.0</v>
      </c>
      <c r="AH119" s="128"/>
      <c r="AI119" s="175">
        <v>44052.0</v>
      </c>
      <c r="AJ119" s="176">
        <v>44052.566666666666</v>
      </c>
      <c r="AK119" s="8" t="s">
        <v>328</v>
      </c>
      <c r="AL119" s="8" t="s">
        <v>317</v>
      </c>
      <c r="AM119" s="8" t="s">
        <v>370</v>
      </c>
      <c r="AN119" s="8" t="s">
        <v>311</v>
      </c>
      <c r="AQ119" s="128"/>
      <c r="AR119" s="128"/>
      <c r="AS119" s="128"/>
      <c r="AT119" s="128"/>
      <c r="AU119" s="128"/>
      <c r="AV119" s="128"/>
    </row>
    <row r="120" ht="16.5" customHeight="1">
      <c r="A120" s="170">
        <v>44051.0</v>
      </c>
      <c r="B120" s="8" t="s">
        <v>225</v>
      </c>
      <c r="C120" s="128"/>
      <c r="D120" s="128"/>
      <c r="E120" s="128"/>
      <c r="F120" s="128"/>
      <c r="G120" s="128"/>
      <c r="H120" s="128"/>
      <c r="I120" s="128"/>
      <c r="J120" s="128"/>
      <c r="K120" s="128"/>
      <c r="L120" s="128"/>
      <c r="M120" s="128"/>
      <c r="N120" s="128"/>
      <c r="O120" s="128"/>
      <c r="P120" s="8">
        <v>130464.0</v>
      </c>
      <c r="Q120" s="128"/>
      <c r="R120" s="128"/>
      <c r="S120" s="171">
        <v>1453.0</v>
      </c>
      <c r="T120" s="172">
        <v>0.0</v>
      </c>
      <c r="U120" s="171">
        <v>99783.0</v>
      </c>
      <c r="V120" s="171">
        <v>1453.0</v>
      </c>
      <c r="W120" s="177">
        <v>98330.0</v>
      </c>
      <c r="Y120" s="174">
        <v>8.0</v>
      </c>
      <c r="Z120" s="161"/>
      <c r="AE120" s="174">
        <v>1272.0</v>
      </c>
      <c r="AF120" s="174">
        <v>58.0</v>
      </c>
      <c r="AG120" s="174">
        <v>58.0</v>
      </c>
      <c r="AH120" s="128"/>
      <c r="AI120" s="175">
        <v>44051.0</v>
      </c>
      <c r="AJ120" s="176">
        <v>44051.649305555555</v>
      </c>
      <c r="AK120" s="8" t="s">
        <v>328</v>
      </c>
      <c r="AL120" s="8" t="s">
        <v>317</v>
      </c>
      <c r="AM120" s="8" t="s">
        <v>370</v>
      </c>
      <c r="AN120" s="8" t="s">
        <v>311</v>
      </c>
      <c r="AQ120" s="128"/>
      <c r="AR120" s="128"/>
      <c r="AS120" s="128"/>
      <c r="AT120" s="128"/>
      <c r="AU120" s="128"/>
      <c r="AV120" s="128"/>
    </row>
    <row r="121" ht="16.5" customHeight="1">
      <c r="A121" s="170">
        <v>44050.0</v>
      </c>
      <c r="B121" s="8" t="s">
        <v>225</v>
      </c>
      <c r="C121" s="128"/>
      <c r="D121" s="128"/>
      <c r="E121" s="128"/>
      <c r="F121" s="128"/>
      <c r="G121" s="128"/>
      <c r="H121" s="128"/>
      <c r="I121" s="128"/>
      <c r="J121" s="128"/>
      <c r="K121" s="128"/>
      <c r="L121" s="128"/>
      <c r="M121" s="128"/>
      <c r="N121" s="128"/>
      <c r="O121" s="128"/>
      <c r="P121" s="8">
        <v>129262.0</v>
      </c>
      <c r="Q121" s="128"/>
      <c r="R121" s="128"/>
      <c r="S121" s="171">
        <v>1447.0</v>
      </c>
      <c r="T121" s="172">
        <v>0.0</v>
      </c>
      <c r="U121" s="171">
        <v>98987.0</v>
      </c>
      <c r="V121" s="171">
        <v>1447.0</v>
      </c>
      <c r="W121" s="177">
        <v>97540.0</v>
      </c>
      <c r="Y121" s="174">
        <v>6.0</v>
      </c>
      <c r="Z121" s="161"/>
      <c r="AE121" s="174">
        <v>1260.0</v>
      </c>
      <c r="AF121" s="174">
        <v>58.0</v>
      </c>
      <c r="AG121" s="174">
        <v>58.0</v>
      </c>
      <c r="AH121" s="128"/>
      <c r="AI121" s="175">
        <v>44050.0</v>
      </c>
      <c r="AJ121" s="176">
        <v>44050.65138888889</v>
      </c>
      <c r="AK121" s="8" t="s">
        <v>317</v>
      </c>
      <c r="AL121" s="8" t="s">
        <v>353</v>
      </c>
      <c r="AM121" s="8" t="s">
        <v>370</v>
      </c>
      <c r="AN121" s="8" t="s">
        <v>311</v>
      </c>
      <c r="AQ121" s="128"/>
      <c r="AR121" s="128"/>
      <c r="AS121" s="128"/>
      <c r="AT121" s="128"/>
      <c r="AU121" s="128"/>
      <c r="AV121" s="128"/>
    </row>
    <row r="122" ht="16.5" customHeight="1">
      <c r="A122" s="170">
        <v>44049.0</v>
      </c>
      <c r="B122" s="8" t="s">
        <v>225</v>
      </c>
      <c r="C122" s="128"/>
      <c r="D122" s="128"/>
      <c r="E122" s="128"/>
      <c r="F122" s="128"/>
      <c r="G122" s="128"/>
      <c r="H122" s="128"/>
      <c r="I122" s="128"/>
      <c r="J122" s="128"/>
      <c r="K122" s="128"/>
      <c r="L122" s="128"/>
      <c r="M122" s="128"/>
      <c r="N122" s="128"/>
      <c r="O122" s="128"/>
      <c r="P122" s="8">
        <v>127874.0</v>
      </c>
      <c r="Q122" s="128"/>
      <c r="R122" s="128"/>
      <c r="S122" s="171">
        <v>1446.0</v>
      </c>
      <c r="T122" s="172">
        <v>0.0</v>
      </c>
      <c r="U122" s="171">
        <v>98115.0</v>
      </c>
      <c r="V122" s="171">
        <v>1446.0</v>
      </c>
      <c r="W122" s="177">
        <v>96669.0</v>
      </c>
      <c r="Y122" s="174">
        <v>6.0</v>
      </c>
      <c r="Z122" s="161"/>
      <c r="AE122" s="174">
        <v>1258.0</v>
      </c>
      <c r="AF122" s="174">
        <v>58.0</v>
      </c>
      <c r="AG122" s="174">
        <v>58.0</v>
      </c>
      <c r="AH122" s="128"/>
      <c r="AI122" s="175">
        <v>44049.0</v>
      </c>
      <c r="AJ122" s="176">
        <v>44049.65486111111</v>
      </c>
      <c r="AK122" s="8" t="s">
        <v>309</v>
      </c>
      <c r="AL122" s="8" t="s">
        <v>317</v>
      </c>
      <c r="AM122" s="8" t="s">
        <v>370</v>
      </c>
      <c r="AN122" s="8" t="s">
        <v>311</v>
      </c>
      <c r="AQ122" s="128"/>
      <c r="AR122" s="128"/>
      <c r="AS122" s="128"/>
      <c r="AT122" s="128"/>
      <c r="AU122" s="128"/>
      <c r="AV122" s="128"/>
    </row>
    <row r="123" ht="16.5" customHeight="1">
      <c r="A123" s="170">
        <v>44048.0</v>
      </c>
      <c r="B123" s="8" t="s">
        <v>225</v>
      </c>
      <c r="C123" s="128"/>
      <c r="D123" s="128"/>
      <c r="E123" s="128"/>
      <c r="F123" s="128"/>
      <c r="G123" s="128"/>
      <c r="H123" s="128"/>
      <c r="I123" s="128"/>
      <c r="J123" s="128"/>
      <c r="K123" s="128"/>
      <c r="L123" s="128"/>
      <c r="M123" s="128"/>
      <c r="N123" s="128"/>
      <c r="O123" s="128"/>
      <c r="P123" s="8">
        <v>126278.0</v>
      </c>
      <c r="Q123" s="128"/>
      <c r="R123" s="128"/>
      <c r="S123" s="171">
        <v>1436.0</v>
      </c>
      <c r="T123" s="172">
        <v>0.0</v>
      </c>
      <c r="U123" s="171">
        <v>97117.0</v>
      </c>
      <c r="V123" s="171">
        <v>1436.0</v>
      </c>
      <c r="W123" s="177">
        <v>95681.0</v>
      </c>
      <c r="Y123" s="174">
        <v>9.0</v>
      </c>
      <c r="Z123" s="161"/>
      <c r="AE123" s="174">
        <v>1254.0</v>
      </c>
      <c r="AF123" s="174">
        <v>57.0</v>
      </c>
      <c r="AG123" s="174">
        <v>57.0</v>
      </c>
      <c r="AH123" s="128"/>
      <c r="AI123" s="175">
        <v>44048.0</v>
      </c>
      <c r="AJ123" s="175">
        <v>44048.67708333333</v>
      </c>
      <c r="AK123" s="8" t="s">
        <v>317</v>
      </c>
      <c r="AL123" s="8" t="s">
        <v>353</v>
      </c>
      <c r="AM123" s="8" t="s">
        <v>370</v>
      </c>
      <c r="AN123" s="8" t="s">
        <v>311</v>
      </c>
      <c r="AQ123" s="128"/>
      <c r="AR123" s="128"/>
      <c r="AS123" s="128"/>
      <c r="AT123" s="128"/>
      <c r="AU123" s="128"/>
      <c r="AV123" s="128"/>
    </row>
    <row r="124" ht="16.5" customHeight="1">
      <c r="A124" s="170">
        <v>44047.0</v>
      </c>
      <c r="B124" s="8" t="s">
        <v>225</v>
      </c>
      <c r="C124" s="128"/>
      <c r="D124" s="128"/>
      <c r="E124" s="128"/>
      <c r="F124" s="128"/>
      <c r="G124" s="128"/>
      <c r="H124" s="128"/>
      <c r="I124" s="128"/>
      <c r="J124" s="128"/>
      <c r="K124" s="128"/>
      <c r="L124" s="128"/>
      <c r="M124" s="128"/>
      <c r="N124" s="128"/>
      <c r="O124" s="128"/>
      <c r="P124" s="8">
        <v>124805.0</v>
      </c>
      <c r="Q124" s="128"/>
      <c r="R124" s="128"/>
      <c r="S124" s="171">
        <v>1431.0</v>
      </c>
      <c r="T124" s="172">
        <v>0.0</v>
      </c>
      <c r="U124" s="171">
        <v>96529.0</v>
      </c>
      <c r="V124" s="171">
        <v>1431.0</v>
      </c>
      <c r="W124" s="177">
        <v>95098.0</v>
      </c>
      <c r="Y124" s="174">
        <v>14.0</v>
      </c>
      <c r="Z124" s="161"/>
      <c r="AE124" s="174">
        <v>1249.0</v>
      </c>
      <c r="AF124" s="174">
        <v>57.0</v>
      </c>
      <c r="AG124" s="174">
        <v>57.0</v>
      </c>
      <c r="AH124" s="128"/>
      <c r="AI124" s="175">
        <v>44047.0</v>
      </c>
      <c r="AJ124" s="176">
        <v>44047.65902777778</v>
      </c>
      <c r="AK124" s="8" t="s">
        <v>317</v>
      </c>
      <c r="AL124" s="8" t="s">
        <v>353</v>
      </c>
      <c r="AM124" s="8" t="s">
        <v>370</v>
      </c>
      <c r="AN124" s="8" t="s">
        <v>311</v>
      </c>
      <c r="AQ124" s="128"/>
      <c r="AR124" s="128"/>
      <c r="AS124" s="128"/>
      <c r="AT124" s="128"/>
      <c r="AU124" s="128"/>
      <c r="AV124" s="128"/>
    </row>
    <row r="125" ht="16.5" customHeight="1">
      <c r="A125" s="170">
        <v>44046.0</v>
      </c>
      <c r="B125" s="8" t="s">
        <v>225</v>
      </c>
      <c r="C125" s="128"/>
      <c r="D125" s="128"/>
      <c r="E125" s="128"/>
      <c r="F125" s="128"/>
      <c r="G125" s="128"/>
      <c r="H125" s="128"/>
      <c r="I125" s="128"/>
      <c r="J125" s="128"/>
      <c r="K125" s="128"/>
      <c r="L125" s="128"/>
      <c r="M125" s="128"/>
      <c r="N125" s="128"/>
      <c r="O125" s="128"/>
      <c r="P125" s="8">
        <v>122592.0</v>
      </c>
      <c r="Q125" s="128"/>
      <c r="R125" s="128"/>
      <c r="S125" s="171">
        <v>1426.0</v>
      </c>
      <c r="T125" s="172">
        <v>0.0</v>
      </c>
      <c r="U125" s="171">
        <v>95099.0</v>
      </c>
      <c r="V125" s="171">
        <v>1426.0</v>
      </c>
      <c r="W125" s="177">
        <v>93673.0</v>
      </c>
      <c r="Y125" s="174">
        <v>14.0</v>
      </c>
      <c r="Z125" s="161"/>
      <c r="AE125" s="174">
        <v>1240.0</v>
      </c>
      <c r="AF125" s="174">
        <v>57.0</v>
      </c>
      <c r="AG125" s="174">
        <v>57.0</v>
      </c>
      <c r="AH125" s="128"/>
      <c r="AI125" s="175">
        <v>44046.0</v>
      </c>
      <c r="AJ125" s="176">
        <v>44046.663888888885</v>
      </c>
      <c r="AK125" s="8" t="s">
        <v>317</v>
      </c>
      <c r="AL125" s="8" t="s">
        <v>353</v>
      </c>
      <c r="AM125" s="8" t="s">
        <v>370</v>
      </c>
      <c r="AN125" s="8" t="s">
        <v>311</v>
      </c>
      <c r="AQ125" s="128"/>
      <c r="AR125" s="128"/>
      <c r="AS125" s="128"/>
      <c r="AT125" s="128"/>
      <c r="AU125" s="128"/>
      <c r="AV125" s="128"/>
    </row>
    <row r="126" ht="16.5" customHeight="1">
      <c r="A126" s="170">
        <v>44045.0</v>
      </c>
      <c r="B126" s="8" t="s">
        <v>225</v>
      </c>
      <c r="C126" s="128"/>
      <c r="D126" s="128"/>
      <c r="E126" s="128"/>
      <c r="F126" s="128"/>
      <c r="G126" s="128"/>
      <c r="H126" s="128"/>
      <c r="I126" s="128"/>
      <c r="J126" s="128"/>
      <c r="K126" s="128"/>
      <c r="L126" s="128"/>
      <c r="M126" s="128"/>
      <c r="N126" s="128"/>
      <c r="O126" s="128"/>
      <c r="P126" s="8">
        <v>121982.0</v>
      </c>
      <c r="Q126" s="128"/>
      <c r="R126" s="128"/>
      <c r="S126" s="171">
        <v>1425.0</v>
      </c>
      <c r="T126" s="172">
        <v>0.0</v>
      </c>
      <c r="U126" s="171">
        <v>94601.0</v>
      </c>
      <c r="V126" s="171">
        <v>1425.0</v>
      </c>
      <c r="W126" s="177">
        <v>93176.0</v>
      </c>
      <c r="Y126" s="174">
        <v>15.0</v>
      </c>
      <c r="Z126" s="161"/>
      <c r="AE126" s="174">
        <v>1238.0</v>
      </c>
      <c r="AF126" s="174">
        <v>57.0</v>
      </c>
      <c r="AG126" s="174">
        <v>57.0</v>
      </c>
      <c r="AH126" s="128"/>
      <c r="AI126" s="175">
        <v>44045.0</v>
      </c>
      <c r="AJ126" s="176">
        <v>44045.74444444444</v>
      </c>
      <c r="AK126" s="8" t="s">
        <v>309</v>
      </c>
      <c r="AL126" s="8" t="s">
        <v>374</v>
      </c>
      <c r="AM126" s="8" t="s">
        <v>370</v>
      </c>
      <c r="AN126" s="8" t="s">
        <v>311</v>
      </c>
      <c r="AQ126" s="128"/>
      <c r="AR126" s="128"/>
      <c r="AS126" s="128"/>
      <c r="AT126" s="128"/>
      <c r="AU126" s="128"/>
      <c r="AV126" s="128"/>
    </row>
    <row r="127" ht="16.5" customHeight="1">
      <c r="A127" s="170">
        <v>44044.0</v>
      </c>
      <c r="B127" s="8" t="s">
        <v>225</v>
      </c>
      <c r="C127" s="128"/>
      <c r="D127" s="128"/>
      <c r="E127" s="128"/>
      <c r="F127" s="128"/>
      <c r="G127" s="128"/>
      <c r="H127" s="128"/>
      <c r="I127" s="128"/>
      <c r="J127" s="128"/>
      <c r="K127" s="128"/>
      <c r="L127" s="128"/>
      <c r="M127" s="128"/>
      <c r="N127" s="128"/>
      <c r="O127" s="128"/>
      <c r="P127" s="8">
        <v>120143.0</v>
      </c>
      <c r="Q127" s="128"/>
      <c r="R127" s="128"/>
      <c r="S127" s="171">
        <v>1421.0</v>
      </c>
      <c r="T127" s="172">
        <v>0.0</v>
      </c>
      <c r="U127" s="171">
        <v>93438.0</v>
      </c>
      <c r="V127" s="171">
        <v>1421.0</v>
      </c>
      <c r="W127" s="177">
        <v>92017.0</v>
      </c>
      <c r="Y127" s="174">
        <v>16.0</v>
      </c>
      <c r="Z127" s="161"/>
      <c r="AE127" s="174">
        <v>1231.0</v>
      </c>
      <c r="AF127" s="174">
        <v>57.0</v>
      </c>
      <c r="AG127" s="174">
        <v>57.0</v>
      </c>
      <c r="AH127" s="128"/>
      <c r="AI127" s="175">
        <v>44044.0</v>
      </c>
      <c r="AJ127" s="176">
        <v>44044.65277777778</v>
      </c>
      <c r="AK127" s="8" t="s">
        <v>309</v>
      </c>
      <c r="AL127" s="8" t="s">
        <v>317</v>
      </c>
      <c r="AM127" s="8" t="s">
        <v>370</v>
      </c>
      <c r="AN127" s="8" t="s">
        <v>311</v>
      </c>
      <c r="AQ127" s="128"/>
      <c r="AR127" s="128"/>
      <c r="AS127" s="128"/>
      <c r="AT127" s="128"/>
      <c r="AU127" s="128"/>
      <c r="AV127" s="128"/>
    </row>
    <row r="128" ht="16.5" customHeight="1">
      <c r="A128" s="170">
        <v>44043.0</v>
      </c>
      <c r="B128" s="8" t="s">
        <v>225</v>
      </c>
      <c r="C128" s="128"/>
      <c r="D128" s="128"/>
      <c r="E128" s="128"/>
      <c r="F128" s="128"/>
      <c r="G128" s="128"/>
      <c r="H128" s="128"/>
      <c r="I128" s="128"/>
      <c r="J128" s="128"/>
      <c r="K128" s="128"/>
      <c r="L128" s="128"/>
      <c r="M128" s="128"/>
      <c r="N128" s="128"/>
      <c r="O128" s="128"/>
      <c r="P128" s="8">
        <v>118674.0</v>
      </c>
      <c r="Q128" s="128"/>
      <c r="R128" s="128"/>
      <c r="S128" s="171">
        <v>1416.0</v>
      </c>
      <c r="T128" s="172">
        <v>0.0</v>
      </c>
      <c r="U128" s="171">
        <v>92493.0</v>
      </c>
      <c r="V128" s="171">
        <v>1416.0</v>
      </c>
      <c r="W128" s="177">
        <v>91077.0</v>
      </c>
      <c r="Y128" s="174">
        <v>16.0</v>
      </c>
      <c r="Z128" s="161"/>
      <c r="AE128" s="174">
        <v>1211.0</v>
      </c>
      <c r="AF128" s="174">
        <v>57.0</v>
      </c>
      <c r="AG128" s="174">
        <v>57.0</v>
      </c>
      <c r="AH128" s="128"/>
      <c r="AI128" s="175">
        <v>44043.0</v>
      </c>
      <c r="AJ128" s="176">
        <v>44043.711805555555</v>
      </c>
      <c r="AK128" s="8" t="s">
        <v>331</v>
      </c>
      <c r="AL128" s="8" t="s">
        <v>317</v>
      </c>
      <c r="AM128" s="8" t="s">
        <v>370</v>
      </c>
      <c r="AN128" s="8" t="s">
        <v>311</v>
      </c>
      <c r="AQ128" s="128"/>
      <c r="AR128" s="128"/>
      <c r="AS128" s="128"/>
      <c r="AT128" s="128"/>
      <c r="AU128" s="128"/>
      <c r="AV128" s="128"/>
    </row>
    <row r="129" ht="16.5" customHeight="1">
      <c r="A129" s="170">
        <v>44042.0</v>
      </c>
      <c r="B129" s="8" t="s">
        <v>225</v>
      </c>
      <c r="C129" s="128"/>
      <c r="D129" s="128"/>
      <c r="E129" s="128"/>
      <c r="F129" s="128"/>
      <c r="G129" s="128"/>
      <c r="H129" s="128"/>
      <c r="I129" s="128"/>
      <c r="J129" s="128"/>
      <c r="K129" s="128"/>
      <c r="L129" s="128"/>
      <c r="M129" s="128"/>
      <c r="N129" s="128"/>
      <c r="O129" s="128"/>
      <c r="P129" s="8">
        <v>117054.0</v>
      </c>
      <c r="Q129" s="128"/>
      <c r="R129" s="128"/>
      <c r="S129" s="171">
        <v>1408.0</v>
      </c>
      <c r="T129" s="172">
        <v>0.0</v>
      </c>
      <c r="U129" s="171">
        <v>91463.0</v>
      </c>
      <c r="V129" s="171">
        <v>1408.0</v>
      </c>
      <c r="W129" s="177">
        <v>90055.0</v>
      </c>
      <c r="Y129" s="174">
        <v>18.0</v>
      </c>
      <c r="Z129" s="161"/>
      <c r="AE129" s="174">
        <v>1207.0</v>
      </c>
      <c r="AF129" s="174">
        <v>57.0</v>
      </c>
      <c r="AG129" s="174">
        <v>57.0</v>
      </c>
      <c r="AH129" s="128"/>
      <c r="AI129" s="175">
        <v>44042.0</v>
      </c>
      <c r="AJ129" s="176">
        <v>44042.663194444445</v>
      </c>
      <c r="AK129" s="8" t="s">
        <v>317</v>
      </c>
      <c r="AL129" s="8" t="s">
        <v>353</v>
      </c>
      <c r="AM129" s="8" t="s">
        <v>370</v>
      </c>
      <c r="AN129" s="8" t="s">
        <v>311</v>
      </c>
      <c r="AQ129" s="128"/>
      <c r="AR129" s="128"/>
      <c r="AS129" s="128"/>
      <c r="AT129" s="128"/>
      <c r="AU129" s="128"/>
      <c r="AV129" s="128"/>
    </row>
    <row r="130" ht="16.5" customHeight="1">
      <c r="A130" s="170">
        <v>44041.0</v>
      </c>
      <c r="B130" s="8" t="s">
        <v>225</v>
      </c>
      <c r="C130" s="128"/>
      <c r="D130" s="128"/>
      <c r="E130" s="128"/>
      <c r="F130" s="128"/>
      <c r="G130" s="128"/>
      <c r="H130" s="128"/>
      <c r="I130" s="128"/>
      <c r="J130" s="128"/>
      <c r="K130" s="128"/>
      <c r="L130" s="128"/>
      <c r="M130" s="128"/>
      <c r="N130" s="128"/>
      <c r="O130" s="128"/>
      <c r="P130" s="8">
        <v>115839.0</v>
      </c>
      <c r="Q130" s="128"/>
      <c r="R130" s="128"/>
      <c r="S130" s="171">
        <v>1407.0</v>
      </c>
      <c r="T130" s="172">
        <v>0.0</v>
      </c>
      <c r="U130" s="171">
        <v>90758.0</v>
      </c>
      <c r="V130" s="171">
        <v>1407.0</v>
      </c>
      <c r="W130" s="177">
        <v>89351.0</v>
      </c>
      <c r="Y130" s="174">
        <v>18.0</v>
      </c>
      <c r="Z130" s="161"/>
      <c r="AE130" s="174">
        <v>1199.0</v>
      </c>
      <c r="AF130" s="174">
        <v>56.0</v>
      </c>
      <c r="AG130" s="174">
        <v>56.0</v>
      </c>
      <c r="AH130" s="128"/>
      <c r="AI130" s="175">
        <v>44041.0</v>
      </c>
      <c r="AJ130" s="176">
        <v>44041.65763888889</v>
      </c>
      <c r="AK130" s="8" t="s">
        <v>328</v>
      </c>
      <c r="AL130" s="8" t="s">
        <v>325</v>
      </c>
      <c r="AM130" s="8" t="s">
        <v>370</v>
      </c>
      <c r="AN130" s="8" t="s">
        <v>311</v>
      </c>
      <c r="AQ130" s="128"/>
      <c r="AR130" s="128"/>
      <c r="AS130" s="128"/>
      <c r="AT130" s="128"/>
      <c r="AU130" s="128"/>
      <c r="AV130" s="128"/>
    </row>
    <row r="131" ht="16.5" customHeight="1">
      <c r="A131" s="170">
        <v>44040.0</v>
      </c>
      <c r="B131" s="8" t="s">
        <v>225</v>
      </c>
      <c r="C131" s="128"/>
      <c r="D131" s="128"/>
      <c r="E131" s="128"/>
      <c r="F131" s="128"/>
      <c r="G131" s="128"/>
      <c r="H131" s="128"/>
      <c r="I131" s="128"/>
      <c r="J131" s="128"/>
      <c r="K131" s="128"/>
      <c r="L131" s="128"/>
      <c r="M131" s="128"/>
      <c r="N131" s="128"/>
      <c r="O131" s="128"/>
      <c r="P131" s="8">
        <v>114994.0</v>
      </c>
      <c r="Q131" s="128"/>
      <c r="R131" s="128"/>
      <c r="S131" s="171">
        <v>1406.0</v>
      </c>
      <c r="T131" s="172">
        <v>0.0</v>
      </c>
      <c r="U131" s="171">
        <v>90207.0</v>
      </c>
      <c r="V131" s="171">
        <v>1406.0</v>
      </c>
      <c r="W131" s="177">
        <v>88801.0</v>
      </c>
      <c r="Y131" s="174">
        <v>18.0</v>
      </c>
      <c r="Z131" s="161"/>
      <c r="AE131" s="174">
        <v>1194.0</v>
      </c>
      <c r="AF131" s="174">
        <v>56.0</v>
      </c>
      <c r="AG131" s="174">
        <v>56.0</v>
      </c>
      <c r="AH131" s="128"/>
      <c r="AI131" s="175">
        <v>44040.0</v>
      </c>
      <c r="AJ131" s="176">
        <v>44040.65277777778</v>
      </c>
      <c r="AK131" s="8" t="s">
        <v>328</v>
      </c>
      <c r="AL131" s="8" t="s">
        <v>317</v>
      </c>
      <c r="AM131" s="8" t="s">
        <v>370</v>
      </c>
      <c r="AN131" s="8" t="s">
        <v>311</v>
      </c>
      <c r="AQ131" s="128"/>
      <c r="AR131" s="128"/>
      <c r="AS131" s="128"/>
      <c r="AT131" s="128"/>
      <c r="AU131" s="128"/>
      <c r="AV131" s="128"/>
    </row>
    <row r="132" ht="16.5" customHeight="1">
      <c r="A132" s="170">
        <v>44039.0</v>
      </c>
      <c r="B132" s="8" t="s">
        <v>225</v>
      </c>
      <c r="C132" s="128"/>
      <c r="D132" s="128"/>
      <c r="E132" s="128"/>
      <c r="F132" s="128"/>
      <c r="G132" s="128"/>
      <c r="H132" s="128"/>
      <c r="I132" s="128"/>
      <c r="J132" s="128"/>
      <c r="K132" s="128"/>
      <c r="L132" s="128"/>
      <c r="M132" s="128"/>
      <c r="N132" s="128"/>
      <c r="O132" s="128"/>
      <c r="P132" s="8">
        <v>113784.0</v>
      </c>
      <c r="Q132" s="128"/>
      <c r="R132" s="128"/>
      <c r="S132" s="171">
        <v>1403.0</v>
      </c>
      <c r="T132" s="172">
        <v>0.0</v>
      </c>
      <c r="U132" s="171">
        <v>89309.0</v>
      </c>
      <c r="V132" s="171">
        <v>1403.0</v>
      </c>
      <c r="W132" s="177">
        <v>87906.0</v>
      </c>
      <c r="Y132" s="174">
        <v>13.0</v>
      </c>
      <c r="Z132" s="161"/>
      <c r="AE132" s="174">
        <v>1190.0</v>
      </c>
      <c r="AF132" s="174">
        <v>56.0</v>
      </c>
      <c r="AG132" s="174">
        <v>56.0</v>
      </c>
      <c r="AH132" s="128"/>
      <c r="AI132" s="175">
        <v>44039.0</v>
      </c>
      <c r="AJ132" s="176">
        <v>44039.660416666666</v>
      </c>
      <c r="AK132" s="8" t="s">
        <v>375</v>
      </c>
      <c r="AL132" s="8" t="s">
        <v>317</v>
      </c>
      <c r="AM132" s="8" t="s">
        <v>370</v>
      </c>
      <c r="AN132" s="8" t="s">
        <v>311</v>
      </c>
      <c r="AQ132" s="128"/>
      <c r="AR132" s="128"/>
      <c r="AS132" s="128"/>
      <c r="AT132" s="128"/>
      <c r="AU132" s="128"/>
      <c r="AV132" s="128"/>
    </row>
    <row r="133" ht="16.5" customHeight="1">
      <c r="A133" s="170">
        <v>44038.0</v>
      </c>
      <c r="B133" s="8" t="s">
        <v>225</v>
      </c>
      <c r="C133" s="128"/>
      <c r="D133" s="128"/>
      <c r="E133" s="128"/>
      <c r="F133" s="128"/>
      <c r="G133" s="128"/>
      <c r="H133" s="128"/>
      <c r="I133" s="128"/>
      <c r="J133" s="128"/>
      <c r="K133" s="128"/>
      <c r="L133" s="128"/>
      <c r="M133" s="128"/>
      <c r="N133" s="128"/>
      <c r="O133" s="128"/>
      <c r="P133" s="8">
        <v>112641.0</v>
      </c>
      <c r="Q133" s="128"/>
      <c r="R133" s="128"/>
      <c r="S133" s="171">
        <v>1401.0</v>
      </c>
      <c r="T133" s="172">
        <v>0.0</v>
      </c>
      <c r="U133" s="171">
        <v>88477.0</v>
      </c>
      <c r="V133" s="171">
        <v>1401.0</v>
      </c>
      <c r="W133" s="177">
        <v>87076.0</v>
      </c>
      <c r="Y133" s="174">
        <v>10.0</v>
      </c>
      <c r="Z133" s="161"/>
      <c r="AE133" s="174">
        <v>1186.0</v>
      </c>
      <c r="AF133" s="174">
        <v>56.0</v>
      </c>
      <c r="AG133" s="174">
        <v>56.0</v>
      </c>
      <c r="AH133" s="128"/>
      <c r="AI133" s="175">
        <v>44038.0</v>
      </c>
      <c r="AJ133" s="176">
        <v>44038.65555555555</v>
      </c>
      <c r="AK133" s="8" t="s">
        <v>309</v>
      </c>
      <c r="AL133" s="8" t="s">
        <v>317</v>
      </c>
      <c r="AM133" s="8" t="s">
        <v>370</v>
      </c>
      <c r="AN133" s="8" t="s">
        <v>311</v>
      </c>
      <c r="AQ133" s="128"/>
      <c r="AR133" s="128"/>
      <c r="AS133" s="128"/>
      <c r="AT133" s="128"/>
      <c r="AU133" s="128"/>
      <c r="AV133" s="128"/>
    </row>
    <row r="134" ht="16.5" customHeight="1">
      <c r="A134" s="170">
        <v>44037.0</v>
      </c>
      <c r="B134" s="8" t="s">
        <v>225</v>
      </c>
      <c r="C134" s="128"/>
      <c r="D134" s="128"/>
      <c r="E134" s="128"/>
      <c r="F134" s="128"/>
      <c r="G134" s="128"/>
      <c r="H134" s="128"/>
      <c r="I134" s="128"/>
      <c r="J134" s="128"/>
      <c r="K134" s="128"/>
      <c r="L134" s="128"/>
      <c r="M134" s="128"/>
      <c r="N134" s="128"/>
      <c r="O134" s="128"/>
      <c r="P134" s="8">
        <v>111251.0</v>
      </c>
      <c r="Q134" s="128"/>
      <c r="R134" s="128"/>
      <c r="S134" s="171">
        <v>1397.0</v>
      </c>
      <c r="T134" s="172">
        <v>0.0</v>
      </c>
      <c r="U134" s="171">
        <v>87587.0</v>
      </c>
      <c r="V134" s="171">
        <v>1397.0</v>
      </c>
      <c r="W134" s="177">
        <v>86190.0</v>
      </c>
      <c r="Y134" s="174">
        <v>13.0</v>
      </c>
      <c r="Z134" s="161"/>
      <c r="AE134" s="174">
        <v>1182.0</v>
      </c>
      <c r="AF134" s="174">
        <v>56.0</v>
      </c>
      <c r="AG134" s="174">
        <v>56.0</v>
      </c>
      <c r="AH134" s="128"/>
      <c r="AI134" s="175">
        <v>44037.0</v>
      </c>
      <c r="AJ134" s="176">
        <v>44037.65972222222</v>
      </c>
      <c r="AK134" s="8" t="s">
        <v>309</v>
      </c>
      <c r="AL134" s="8" t="s">
        <v>353</v>
      </c>
      <c r="AM134" s="8" t="s">
        <v>370</v>
      </c>
      <c r="AN134" s="8" t="s">
        <v>311</v>
      </c>
      <c r="AQ134" s="128"/>
      <c r="AR134" s="128"/>
      <c r="AS134" s="128"/>
      <c r="AT134" s="128"/>
      <c r="AU134" s="128"/>
      <c r="AV134" s="128"/>
    </row>
    <row r="135" ht="16.5" customHeight="1">
      <c r="A135" s="170">
        <v>44036.0</v>
      </c>
      <c r="B135" s="8" t="s">
        <v>225</v>
      </c>
      <c r="C135" s="128"/>
      <c r="D135" s="128"/>
      <c r="E135" s="128"/>
      <c r="F135" s="128"/>
      <c r="G135" s="128"/>
      <c r="H135" s="128"/>
      <c r="I135" s="128"/>
      <c r="J135" s="128"/>
      <c r="K135" s="128"/>
      <c r="L135" s="128"/>
      <c r="M135" s="128"/>
      <c r="N135" s="128"/>
      <c r="O135" s="128"/>
      <c r="P135" s="8">
        <v>109744.0</v>
      </c>
      <c r="Q135" s="128"/>
      <c r="R135" s="128"/>
      <c r="S135" s="171">
        <v>1384.0</v>
      </c>
      <c r="T135" s="172">
        <v>0.0</v>
      </c>
      <c r="U135" s="171">
        <v>86561.0</v>
      </c>
      <c r="V135" s="171">
        <v>1384.0</v>
      </c>
      <c r="W135" s="177">
        <v>85177.0</v>
      </c>
      <c r="Y135" s="174">
        <v>12.0</v>
      </c>
      <c r="Z135" s="161"/>
      <c r="AE135" s="174">
        <v>1177.0</v>
      </c>
      <c r="AF135" s="174">
        <v>56.0</v>
      </c>
      <c r="AG135" s="174">
        <v>56.0</v>
      </c>
      <c r="AH135" s="128"/>
      <c r="AI135" s="175">
        <v>44036.0</v>
      </c>
      <c r="AJ135" s="176">
        <v>44036.68611111111</v>
      </c>
      <c r="AK135" s="8" t="s">
        <v>328</v>
      </c>
      <c r="AL135" s="8" t="s">
        <v>339</v>
      </c>
      <c r="AM135" s="8" t="s">
        <v>370</v>
      </c>
      <c r="AN135" s="8" t="s">
        <v>311</v>
      </c>
      <c r="AQ135" s="128"/>
      <c r="AR135" s="128"/>
      <c r="AS135" s="128"/>
      <c r="AT135" s="128"/>
      <c r="AU135" s="128"/>
      <c r="AV135" s="128"/>
    </row>
    <row r="136" ht="16.5" customHeight="1">
      <c r="A136" s="170">
        <v>44035.0</v>
      </c>
      <c r="B136" s="8" t="s">
        <v>225</v>
      </c>
      <c r="C136" s="128"/>
      <c r="D136" s="128"/>
      <c r="E136" s="128"/>
      <c r="F136" s="128"/>
      <c r="G136" s="128"/>
      <c r="H136" s="128"/>
      <c r="I136" s="128"/>
      <c r="J136" s="128"/>
      <c r="K136" s="128"/>
      <c r="L136" s="128"/>
      <c r="M136" s="128"/>
      <c r="N136" s="128"/>
      <c r="O136" s="128"/>
      <c r="P136" s="8">
        <v>108130.0</v>
      </c>
      <c r="Q136" s="128"/>
      <c r="R136" s="128"/>
      <c r="S136" s="171">
        <v>1379.0</v>
      </c>
      <c r="T136" s="172">
        <v>0.0</v>
      </c>
      <c r="U136" s="171">
        <v>85492.0</v>
      </c>
      <c r="V136" s="171">
        <v>1379.0</v>
      </c>
      <c r="W136" s="177">
        <v>84113.0</v>
      </c>
      <c r="Y136" s="174">
        <v>12.0</v>
      </c>
      <c r="Z136" s="161"/>
      <c r="AE136" s="174">
        <v>1156.0</v>
      </c>
      <c r="AF136" s="174">
        <v>56.0</v>
      </c>
      <c r="AG136" s="174">
        <v>56.0</v>
      </c>
      <c r="AH136" s="128"/>
      <c r="AI136" s="175">
        <v>44035.0</v>
      </c>
      <c r="AJ136" s="176">
        <v>44035.65069444444</v>
      </c>
      <c r="AK136" s="8" t="s">
        <v>309</v>
      </c>
      <c r="AL136" s="8" t="s">
        <v>317</v>
      </c>
      <c r="AM136" s="8" t="s">
        <v>370</v>
      </c>
      <c r="AN136" s="8" t="s">
        <v>311</v>
      </c>
      <c r="AQ136" s="128"/>
      <c r="AR136" s="128"/>
      <c r="AS136" s="128"/>
      <c r="AT136" s="128"/>
      <c r="AU136" s="128"/>
      <c r="AV136" s="128"/>
    </row>
    <row r="137" ht="16.5" customHeight="1">
      <c r="A137" s="170">
        <v>44034.0</v>
      </c>
      <c r="B137" s="8" t="s">
        <v>225</v>
      </c>
      <c r="C137" s="128"/>
      <c r="D137" s="128"/>
      <c r="E137" s="128"/>
      <c r="F137" s="128"/>
      <c r="G137" s="128"/>
      <c r="H137" s="128"/>
      <c r="I137" s="128"/>
      <c r="J137" s="128"/>
      <c r="K137" s="128"/>
      <c r="L137" s="128"/>
      <c r="M137" s="128"/>
      <c r="N137" s="128"/>
      <c r="O137" s="128"/>
      <c r="P137" s="8">
        <v>107034.0</v>
      </c>
      <c r="Q137" s="128"/>
      <c r="R137" s="128"/>
      <c r="S137" s="171">
        <v>1368.0</v>
      </c>
      <c r="T137" s="172">
        <v>0.0</v>
      </c>
      <c r="U137" s="171">
        <v>84780.0</v>
      </c>
      <c r="V137" s="171">
        <v>1368.0</v>
      </c>
      <c r="W137" s="177">
        <v>83412.0</v>
      </c>
      <c r="Y137" s="174">
        <v>14.0</v>
      </c>
      <c r="Z137" s="161"/>
      <c r="AE137" s="174">
        <v>1152.0</v>
      </c>
      <c r="AF137" s="174">
        <v>56.0</v>
      </c>
      <c r="AG137" s="174">
        <v>56.0</v>
      </c>
      <c r="AH137" s="128"/>
      <c r="AI137" s="175">
        <v>44034.0</v>
      </c>
      <c r="AJ137" s="176">
        <v>44034.69652777778</v>
      </c>
      <c r="AK137" s="8" t="s">
        <v>328</v>
      </c>
      <c r="AL137" s="8" t="s">
        <v>353</v>
      </c>
      <c r="AM137" s="8" t="s">
        <v>370</v>
      </c>
      <c r="AN137" s="8" t="s">
        <v>311</v>
      </c>
      <c r="AQ137" s="128"/>
      <c r="AR137" s="128"/>
      <c r="AS137" s="128"/>
      <c r="AT137" s="128"/>
      <c r="AU137" s="128"/>
      <c r="AV137" s="128"/>
    </row>
    <row r="138" ht="16.5" customHeight="1">
      <c r="A138" s="170">
        <v>44033.0</v>
      </c>
      <c r="B138" s="8" t="s">
        <v>225</v>
      </c>
      <c r="C138" s="128"/>
      <c r="D138" s="128"/>
      <c r="E138" s="128"/>
      <c r="F138" s="128"/>
      <c r="G138" s="128"/>
      <c r="H138" s="128"/>
      <c r="I138" s="128"/>
      <c r="J138" s="128"/>
      <c r="K138" s="128"/>
      <c r="L138" s="128"/>
      <c r="M138" s="128"/>
      <c r="N138" s="128"/>
      <c r="O138" s="128"/>
      <c r="P138" s="8">
        <v>105576.0</v>
      </c>
      <c r="Q138" s="128"/>
      <c r="R138" s="128"/>
      <c r="S138" s="171">
        <v>1366.0</v>
      </c>
      <c r="T138" s="172">
        <v>0.0</v>
      </c>
      <c r="U138" s="171">
        <v>83816.0</v>
      </c>
      <c r="V138" s="171">
        <v>1366.0</v>
      </c>
      <c r="W138" s="177">
        <v>82450.0</v>
      </c>
      <c r="Y138" s="174">
        <v>19.0</v>
      </c>
      <c r="Z138" s="161"/>
      <c r="AE138" s="174">
        <v>1148.0</v>
      </c>
      <c r="AF138" s="174">
        <v>56.0</v>
      </c>
      <c r="AG138" s="174">
        <v>56.0</v>
      </c>
      <c r="AH138" s="128"/>
      <c r="AI138" s="175">
        <v>44033.0</v>
      </c>
      <c r="AJ138" s="176">
        <v>44033.65833333333</v>
      </c>
      <c r="AK138" s="8" t="s">
        <v>334</v>
      </c>
      <c r="AL138" s="8" t="s">
        <v>317</v>
      </c>
      <c r="AM138" s="178" t="s">
        <v>370</v>
      </c>
      <c r="AN138" s="178" t="s">
        <v>311</v>
      </c>
      <c r="AQ138" s="128"/>
      <c r="AR138" s="128"/>
      <c r="AS138" s="128"/>
      <c r="AT138" s="128"/>
      <c r="AU138" s="128"/>
      <c r="AV138" s="128"/>
    </row>
    <row r="139" ht="16.5" customHeight="1">
      <c r="A139" s="170">
        <v>44032.0</v>
      </c>
      <c r="B139" s="8" t="s">
        <v>225</v>
      </c>
      <c r="C139" s="128"/>
      <c r="D139" s="128"/>
      <c r="E139" s="128"/>
      <c r="F139" s="128"/>
      <c r="G139" s="128"/>
      <c r="H139" s="128"/>
      <c r="I139" s="128"/>
      <c r="J139" s="128"/>
      <c r="K139" s="128"/>
      <c r="L139" s="128"/>
      <c r="M139" s="128"/>
      <c r="N139" s="128"/>
      <c r="O139" s="128"/>
      <c r="P139" s="8">
        <v>104242.0</v>
      </c>
      <c r="Q139" s="128"/>
      <c r="R139" s="128"/>
      <c r="S139" s="171">
        <v>1359.0</v>
      </c>
      <c r="T139" s="172">
        <v>0.0</v>
      </c>
      <c r="U139" s="171">
        <v>82863.0</v>
      </c>
      <c r="V139" s="171">
        <v>1359.0</v>
      </c>
      <c r="W139" s="177">
        <v>81504.0</v>
      </c>
      <c r="Y139" s="174">
        <v>22.0</v>
      </c>
      <c r="Z139" s="161"/>
      <c r="AE139" s="174">
        <v>1139.0</v>
      </c>
      <c r="AF139" s="174">
        <v>56.0</v>
      </c>
      <c r="AG139" s="174">
        <v>56.0</v>
      </c>
      <c r="AH139" s="128"/>
      <c r="AI139" s="175">
        <v>44032.0</v>
      </c>
      <c r="AJ139" s="176">
        <v>44032.65763888889</v>
      </c>
      <c r="AK139" s="8" t="s">
        <v>317</v>
      </c>
      <c r="AL139" s="8" t="s">
        <v>325</v>
      </c>
      <c r="AM139" s="8" t="s">
        <v>370</v>
      </c>
      <c r="AN139" s="8" t="s">
        <v>311</v>
      </c>
      <c r="AQ139" s="128"/>
      <c r="AR139" s="128"/>
      <c r="AS139" s="128"/>
      <c r="AT139" s="128"/>
      <c r="AU139" s="128"/>
      <c r="AV139" s="128"/>
    </row>
    <row r="140" ht="16.5" customHeight="1">
      <c r="A140" s="170">
        <v>44031.0</v>
      </c>
      <c r="B140" s="8" t="s">
        <v>225</v>
      </c>
      <c r="C140" s="128"/>
      <c r="D140" s="128"/>
      <c r="E140" s="128"/>
      <c r="F140" s="128"/>
      <c r="G140" s="128"/>
      <c r="H140" s="128"/>
      <c r="I140" s="128"/>
      <c r="J140" s="128"/>
      <c r="K140" s="128"/>
      <c r="L140" s="128"/>
      <c r="M140" s="128"/>
      <c r="N140" s="128"/>
      <c r="O140" s="128"/>
      <c r="P140" s="8">
        <v>102452.0</v>
      </c>
      <c r="Q140" s="128"/>
      <c r="R140" s="128"/>
      <c r="S140" s="171">
        <v>1349.0</v>
      </c>
      <c r="T140" s="172">
        <v>0.0</v>
      </c>
      <c r="U140" s="171">
        <v>81527.0</v>
      </c>
      <c r="V140" s="171">
        <v>1349.0</v>
      </c>
      <c r="W140" s="177">
        <v>80178.0</v>
      </c>
      <c r="Y140" s="174">
        <v>24.0</v>
      </c>
      <c r="Z140" s="161"/>
      <c r="AE140" s="174">
        <v>1137.0</v>
      </c>
      <c r="AF140" s="174">
        <v>56.0</v>
      </c>
      <c r="AG140" s="174">
        <v>56.0</v>
      </c>
      <c r="AH140" s="128"/>
      <c r="AI140" s="175">
        <v>44031.0</v>
      </c>
      <c r="AJ140" s="176">
        <v>44031.65416666667</v>
      </c>
      <c r="AK140" s="8" t="s">
        <v>376</v>
      </c>
      <c r="AL140" s="8" t="s">
        <v>334</v>
      </c>
      <c r="AM140" s="8" t="s">
        <v>370</v>
      </c>
      <c r="AN140" s="8" t="s">
        <v>311</v>
      </c>
      <c r="AQ140" s="128"/>
      <c r="AR140" s="128"/>
      <c r="AS140" s="128"/>
      <c r="AT140" s="128"/>
      <c r="AU140" s="128"/>
      <c r="AV140" s="128"/>
    </row>
    <row r="141" ht="16.5" customHeight="1">
      <c r="A141" s="170">
        <v>44030.0</v>
      </c>
      <c r="B141" s="8" t="s">
        <v>225</v>
      </c>
      <c r="C141" s="128"/>
      <c r="D141" s="128"/>
      <c r="E141" s="128"/>
      <c r="F141" s="128"/>
      <c r="G141" s="128"/>
      <c r="H141" s="128"/>
      <c r="I141" s="128"/>
      <c r="J141" s="128"/>
      <c r="K141" s="128"/>
      <c r="L141" s="128"/>
      <c r="M141" s="128"/>
      <c r="N141" s="128"/>
      <c r="O141" s="128"/>
      <c r="P141" s="8">
        <v>99757.0</v>
      </c>
      <c r="Q141" s="128"/>
      <c r="R141" s="128"/>
      <c r="S141" s="171">
        <v>1339.0</v>
      </c>
      <c r="T141" s="172">
        <v>0.0</v>
      </c>
      <c r="U141" s="171">
        <v>79460.0</v>
      </c>
      <c r="V141" s="171">
        <v>1339.0</v>
      </c>
      <c r="W141" s="177">
        <v>78121.0</v>
      </c>
      <c r="Y141" s="174">
        <v>25.0</v>
      </c>
      <c r="Z141" s="161"/>
      <c r="AE141" s="174">
        <v>1125.0</v>
      </c>
      <c r="AF141" s="174">
        <v>56.0</v>
      </c>
      <c r="AG141" s="174">
        <v>56.0</v>
      </c>
      <c r="AH141" s="128"/>
      <c r="AI141" s="175">
        <v>44030.0</v>
      </c>
      <c r="AJ141" s="176">
        <v>44030.65</v>
      </c>
      <c r="AK141" s="8" t="s">
        <v>309</v>
      </c>
      <c r="AL141" s="8" t="s">
        <v>317</v>
      </c>
      <c r="AM141" s="8" t="s">
        <v>370</v>
      </c>
      <c r="AN141" s="8" t="s">
        <v>311</v>
      </c>
      <c r="AQ141" s="128"/>
      <c r="AR141" s="128"/>
      <c r="AS141" s="128"/>
      <c r="AT141" s="128"/>
      <c r="AU141" s="128"/>
      <c r="AV141" s="128"/>
    </row>
    <row r="142" ht="16.5" customHeight="1">
      <c r="A142" s="170">
        <v>44029.0</v>
      </c>
      <c r="B142" s="8" t="s">
        <v>225</v>
      </c>
      <c r="C142" s="128"/>
      <c r="D142" s="128"/>
      <c r="E142" s="128"/>
      <c r="F142" s="128"/>
      <c r="G142" s="128"/>
      <c r="H142" s="128"/>
      <c r="I142" s="128"/>
      <c r="J142" s="128"/>
      <c r="K142" s="128"/>
      <c r="L142" s="128"/>
      <c r="M142" s="128"/>
      <c r="N142" s="128"/>
      <c r="O142" s="128"/>
      <c r="P142" s="8">
        <v>98419.0</v>
      </c>
      <c r="Q142" s="128"/>
      <c r="R142" s="128"/>
      <c r="S142" s="171">
        <v>1336.0</v>
      </c>
      <c r="T142" s="172">
        <v>0.0</v>
      </c>
      <c r="U142" s="171">
        <v>78489.0</v>
      </c>
      <c r="V142" s="171">
        <v>1336.0</v>
      </c>
      <c r="W142" s="177">
        <v>77153.0</v>
      </c>
      <c r="Y142" s="174">
        <v>33.0</v>
      </c>
      <c r="Z142" s="161"/>
      <c r="AE142" s="174">
        <v>1121.0</v>
      </c>
      <c r="AF142" s="174">
        <v>56.0</v>
      </c>
      <c r="AG142" s="174">
        <v>56.0</v>
      </c>
      <c r="AH142" s="128"/>
      <c r="AI142" s="175">
        <v>44029.0</v>
      </c>
      <c r="AJ142" s="176">
        <v>44029.67013888889</v>
      </c>
      <c r="AK142" s="8" t="s">
        <v>331</v>
      </c>
      <c r="AL142" s="8" t="s">
        <v>317</v>
      </c>
      <c r="AM142" s="8" t="s">
        <v>370</v>
      </c>
      <c r="AN142" s="8" t="s">
        <v>311</v>
      </c>
      <c r="AQ142" s="128"/>
      <c r="AR142" s="128"/>
      <c r="AS142" s="128"/>
      <c r="AT142" s="128"/>
      <c r="AU142" s="128"/>
      <c r="AV142" s="128"/>
    </row>
    <row r="143" ht="16.5" customHeight="1">
      <c r="A143" s="170">
        <v>44028.0</v>
      </c>
      <c r="B143" s="8" t="s">
        <v>225</v>
      </c>
      <c r="C143" s="128"/>
      <c r="D143" s="128"/>
      <c r="E143" s="128"/>
      <c r="F143" s="128"/>
      <c r="G143" s="128"/>
      <c r="H143" s="128"/>
      <c r="I143" s="128"/>
      <c r="J143" s="128"/>
      <c r="K143" s="128"/>
      <c r="L143" s="128"/>
      <c r="M143" s="128"/>
      <c r="N143" s="128"/>
      <c r="O143" s="128"/>
      <c r="P143" s="8">
        <v>96784.0</v>
      </c>
      <c r="Q143" s="128"/>
      <c r="R143" s="128"/>
      <c r="S143" s="171">
        <v>1327.0</v>
      </c>
      <c r="T143" s="172">
        <v>0.0</v>
      </c>
      <c r="U143" s="171">
        <v>77300.0</v>
      </c>
      <c r="V143" s="171">
        <v>1327.0</v>
      </c>
      <c r="W143" s="177">
        <v>75973.0</v>
      </c>
      <c r="Y143" s="174">
        <v>25.0</v>
      </c>
      <c r="Z143" s="161"/>
      <c r="AE143" s="174">
        <v>1111.0</v>
      </c>
      <c r="AF143" s="174">
        <v>56.0</v>
      </c>
      <c r="AG143" s="174">
        <v>56.0</v>
      </c>
      <c r="AH143" s="128"/>
      <c r="AI143" s="175">
        <v>44028.0</v>
      </c>
      <c r="AJ143" s="176">
        <v>44028.660416666666</v>
      </c>
      <c r="AK143" s="8" t="s">
        <v>377</v>
      </c>
      <c r="AL143" s="8" t="s">
        <v>317</v>
      </c>
      <c r="AM143" s="8" t="s">
        <v>370</v>
      </c>
      <c r="AN143" s="8" t="s">
        <v>311</v>
      </c>
      <c r="AQ143" s="128"/>
      <c r="AR143" s="128"/>
      <c r="AS143" s="128"/>
      <c r="AT143" s="128"/>
      <c r="AU143" s="128"/>
      <c r="AV143" s="128"/>
    </row>
    <row r="144" ht="16.5" customHeight="1">
      <c r="A144" s="170">
        <v>44027.0</v>
      </c>
      <c r="B144" s="8" t="s">
        <v>225</v>
      </c>
      <c r="C144" s="128"/>
      <c r="D144" s="128"/>
      <c r="E144" s="128"/>
      <c r="F144" s="128"/>
      <c r="G144" s="128"/>
      <c r="H144" s="128"/>
      <c r="I144" s="128"/>
      <c r="J144" s="128"/>
      <c r="K144" s="128"/>
      <c r="L144" s="128"/>
      <c r="M144" s="128"/>
      <c r="N144" s="128"/>
      <c r="O144" s="128"/>
      <c r="P144" s="8">
        <v>95378.0</v>
      </c>
      <c r="Q144" s="128"/>
      <c r="R144" s="128"/>
      <c r="S144" s="171">
        <v>1317.0</v>
      </c>
      <c r="T144" s="172">
        <v>0.0</v>
      </c>
      <c r="U144" s="171">
        <v>76387.0</v>
      </c>
      <c r="V144" s="171">
        <v>1317.0</v>
      </c>
      <c r="W144" s="177">
        <v>75070.0</v>
      </c>
      <c r="Y144" s="174">
        <v>19.0</v>
      </c>
      <c r="Z144" s="161"/>
      <c r="AE144" s="174">
        <v>1104.0</v>
      </c>
      <c r="AF144" s="174">
        <v>56.0</v>
      </c>
      <c r="AG144" s="174">
        <v>56.0</v>
      </c>
      <c r="AH144" s="128"/>
      <c r="AI144" s="175">
        <v>44027.0</v>
      </c>
      <c r="AJ144" s="176">
        <v>44027.63888888889</v>
      </c>
      <c r="AK144" s="8" t="s">
        <v>317</v>
      </c>
      <c r="AL144" s="8" t="s">
        <v>325</v>
      </c>
      <c r="AM144" s="8" t="s">
        <v>370</v>
      </c>
      <c r="AN144" s="8" t="s">
        <v>311</v>
      </c>
      <c r="AQ144" s="128"/>
      <c r="AR144" s="128"/>
      <c r="AS144" s="128"/>
      <c r="AT144" s="128"/>
      <c r="AU144" s="128"/>
      <c r="AV144" s="128"/>
    </row>
    <row r="145" ht="16.5" customHeight="1">
      <c r="A145" s="170">
        <v>44026.0</v>
      </c>
      <c r="B145" s="8" t="s">
        <v>225</v>
      </c>
      <c r="C145" s="128"/>
      <c r="D145" s="128"/>
      <c r="E145" s="128"/>
      <c r="F145" s="128"/>
      <c r="G145" s="128"/>
      <c r="H145" s="128"/>
      <c r="I145" s="128"/>
      <c r="J145" s="128"/>
      <c r="K145" s="128"/>
      <c r="L145" s="128"/>
      <c r="M145" s="128"/>
      <c r="N145" s="128"/>
      <c r="O145" s="128"/>
      <c r="P145" s="8">
        <v>94198.0</v>
      </c>
      <c r="Q145" s="128"/>
      <c r="R145" s="128"/>
      <c r="S145" s="171">
        <v>1305.0</v>
      </c>
      <c r="T145" s="172">
        <v>0.0</v>
      </c>
      <c r="U145" s="171">
        <v>75675.0</v>
      </c>
      <c r="V145" s="171">
        <v>1305.0</v>
      </c>
      <c r="W145" s="177">
        <v>74370.0</v>
      </c>
      <c r="Y145" s="174">
        <v>15.0</v>
      </c>
      <c r="Z145" s="161"/>
      <c r="AE145" s="174">
        <v>1099.0</v>
      </c>
      <c r="AF145" s="174">
        <v>56.0</v>
      </c>
      <c r="AG145" s="174">
        <v>56.0</v>
      </c>
      <c r="AH145" s="128"/>
      <c r="AI145" s="175">
        <v>44026.0</v>
      </c>
      <c r="AJ145" s="176">
        <v>44026.64166666666</v>
      </c>
      <c r="AK145" s="8" t="s">
        <v>331</v>
      </c>
      <c r="AL145" s="8" t="s">
        <v>334</v>
      </c>
      <c r="AM145" s="8" t="s">
        <v>370</v>
      </c>
      <c r="AN145" s="8" t="s">
        <v>311</v>
      </c>
      <c r="AQ145" s="128"/>
      <c r="AR145" s="128"/>
      <c r="AS145" s="128"/>
      <c r="AT145" s="128"/>
      <c r="AU145" s="128"/>
      <c r="AV145" s="128"/>
    </row>
    <row r="146" ht="16.5" customHeight="1">
      <c r="A146" s="170">
        <v>44025.0</v>
      </c>
      <c r="B146" s="8" t="s">
        <v>225</v>
      </c>
      <c r="C146" s="128"/>
      <c r="D146" s="128"/>
      <c r="E146" s="128"/>
      <c r="F146" s="128"/>
      <c r="G146" s="128"/>
      <c r="H146" s="128"/>
      <c r="I146" s="128"/>
      <c r="J146" s="128"/>
      <c r="K146" s="128"/>
      <c r="L146" s="128"/>
      <c r="M146" s="128"/>
      <c r="N146" s="128"/>
      <c r="O146" s="128"/>
      <c r="P146" s="8">
        <v>92670.0</v>
      </c>
      <c r="Q146" s="128"/>
      <c r="R146" s="128"/>
      <c r="S146" s="171">
        <v>1301.0</v>
      </c>
      <c r="T146" s="172">
        <v>0.0</v>
      </c>
      <c r="U146" s="171">
        <v>74640.0</v>
      </c>
      <c r="V146" s="171">
        <v>1301.0</v>
      </c>
      <c r="W146" s="177">
        <v>73339.0</v>
      </c>
      <c r="Y146" s="174">
        <v>10.0</v>
      </c>
      <c r="AE146" s="174">
        <v>1096.0</v>
      </c>
      <c r="AF146" s="174">
        <v>56.0</v>
      </c>
      <c r="AG146" s="174">
        <v>56.0</v>
      </c>
      <c r="AH146" s="128"/>
      <c r="AI146" s="175">
        <v>44025.0</v>
      </c>
      <c r="AJ146" s="175">
        <v>44025.63680555555</v>
      </c>
      <c r="AK146" s="8" t="s">
        <v>350</v>
      </c>
      <c r="AL146" s="8" t="s">
        <v>317</v>
      </c>
      <c r="AM146" s="8" t="s">
        <v>370</v>
      </c>
      <c r="AN146" s="8" t="s">
        <v>311</v>
      </c>
      <c r="AQ146" s="128"/>
      <c r="AR146" s="128"/>
      <c r="AS146" s="128"/>
      <c r="AT146" s="128"/>
      <c r="AU146" s="128"/>
      <c r="AV146" s="128"/>
    </row>
    <row r="147" ht="16.5" customHeight="1">
      <c r="A147" s="170">
        <v>44024.0</v>
      </c>
      <c r="B147" s="8" t="s">
        <v>225</v>
      </c>
      <c r="C147" s="128"/>
      <c r="D147" s="128"/>
      <c r="E147" s="128"/>
      <c r="F147" s="128"/>
      <c r="G147" s="128"/>
      <c r="H147" s="128"/>
      <c r="I147" s="128"/>
      <c r="J147" s="128"/>
      <c r="K147" s="128"/>
      <c r="L147" s="128"/>
      <c r="M147" s="128"/>
      <c r="N147" s="128"/>
      <c r="O147" s="128"/>
      <c r="P147" s="8">
        <v>91715.0</v>
      </c>
      <c r="Q147" s="128"/>
      <c r="R147" s="128"/>
      <c r="S147" s="171">
        <v>1295.0</v>
      </c>
      <c r="T147" s="172">
        <v>0.0</v>
      </c>
      <c r="U147" s="171">
        <v>73920.0</v>
      </c>
      <c r="V147" s="171">
        <v>1295.0</v>
      </c>
      <c r="W147" s="177">
        <v>72625.0</v>
      </c>
      <c r="Y147" s="174">
        <v>17.0</v>
      </c>
      <c r="Z147" s="161"/>
      <c r="AE147" s="174">
        <v>1089.0</v>
      </c>
      <c r="AF147" s="174">
        <v>56.0</v>
      </c>
      <c r="AG147" s="174">
        <v>56.0</v>
      </c>
      <c r="AH147" s="128"/>
      <c r="AI147" s="175">
        <v>44024.0</v>
      </c>
      <c r="AJ147" s="175">
        <v>44024.63888888889</v>
      </c>
      <c r="AK147" s="8" t="s">
        <v>317</v>
      </c>
      <c r="AL147" s="8" t="s">
        <v>339</v>
      </c>
      <c r="AM147" s="8" t="s">
        <v>370</v>
      </c>
      <c r="AN147" s="8" t="s">
        <v>311</v>
      </c>
      <c r="AO147" s="120"/>
      <c r="AQ147" s="128"/>
      <c r="AR147" s="128"/>
      <c r="AS147" s="128"/>
      <c r="AT147" s="128"/>
      <c r="AU147" s="128"/>
      <c r="AV147" s="128"/>
    </row>
    <row r="148" ht="16.5" customHeight="1">
      <c r="A148" s="170">
        <v>44023.0</v>
      </c>
      <c r="B148" s="8" t="s">
        <v>225</v>
      </c>
      <c r="C148" s="128"/>
      <c r="D148" s="128"/>
      <c r="E148" s="128"/>
      <c r="F148" s="128"/>
      <c r="G148" s="128"/>
      <c r="H148" s="128"/>
      <c r="I148" s="128"/>
      <c r="J148" s="128"/>
      <c r="K148" s="128"/>
      <c r="L148" s="128"/>
      <c r="M148" s="128"/>
      <c r="N148" s="128"/>
      <c r="O148" s="128"/>
      <c r="P148" s="8">
        <v>90550.0</v>
      </c>
      <c r="Q148" s="128"/>
      <c r="R148" s="128"/>
      <c r="S148" s="171">
        <v>1282.0</v>
      </c>
      <c r="T148" s="172">
        <v>0.0</v>
      </c>
      <c r="U148" s="171">
        <v>73106.0</v>
      </c>
      <c r="V148" s="171">
        <v>1282.0</v>
      </c>
      <c r="W148" s="177">
        <v>71824.0</v>
      </c>
      <c r="Y148" s="174">
        <v>18.0</v>
      </c>
      <c r="Z148" s="161"/>
      <c r="AE148" s="174">
        <v>1066.0</v>
      </c>
      <c r="AF148" s="174">
        <v>56.0</v>
      </c>
      <c r="AG148" s="174">
        <v>56.0</v>
      </c>
      <c r="AH148" s="128"/>
      <c r="AI148" s="175">
        <v>44023.0</v>
      </c>
      <c r="AJ148" s="175">
        <v>44023.63402777778</v>
      </c>
      <c r="AK148" s="8" t="s">
        <v>317</v>
      </c>
      <c r="AL148" s="8" t="s">
        <v>341</v>
      </c>
      <c r="AM148" s="8" t="s">
        <v>370</v>
      </c>
      <c r="AN148" s="8" t="s">
        <v>311</v>
      </c>
      <c r="AO148" s="120"/>
      <c r="AQ148" s="128"/>
      <c r="AR148" s="128"/>
      <c r="AS148" s="128"/>
      <c r="AT148" s="128"/>
      <c r="AU148" s="128"/>
      <c r="AV148" s="128"/>
    </row>
    <row r="149" ht="16.5" customHeight="1">
      <c r="A149" s="170">
        <v>44022.0</v>
      </c>
      <c r="B149" s="8" t="s">
        <v>225</v>
      </c>
      <c r="C149" s="128"/>
      <c r="D149" s="128"/>
      <c r="E149" s="128"/>
      <c r="F149" s="128"/>
      <c r="G149" s="128"/>
      <c r="H149" s="128"/>
      <c r="I149" s="128"/>
      <c r="J149" s="128"/>
      <c r="K149" s="128"/>
      <c r="L149" s="128"/>
      <c r="M149" s="128"/>
      <c r="N149" s="128"/>
      <c r="O149" s="128"/>
      <c r="P149" s="8">
        <v>89352.0</v>
      </c>
      <c r="Q149" s="128"/>
      <c r="R149" s="128"/>
      <c r="S149" s="171">
        <v>1277.0</v>
      </c>
      <c r="T149" s="172">
        <v>0.0</v>
      </c>
      <c r="U149" s="171">
        <v>72265.0</v>
      </c>
      <c r="V149" s="171">
        <v>1277.0</v>
      </c>
      <c r="W149" s="177">
        <v>70988.0</v>
      </c>
      <c r="Y149" s="174">
        <v>11.0</v>
      </c>
      <c r="Z149" s="161"/>
      <c r="AE149" s="174">
        <v>1066.0</v>
      </c>
      <c r="AF149" s="8">
        <v>56.0</v>
      </c>
      <c r="AG149" s="174">
        <v>56.0</v>
      </c>
      <c r="AH149" s="128"/>
      <c r="AI149" s="175">
        <v>44022.0</v>
      </c>
      <c r="AJ149" s="175">
        <v>44022.66111111111</v>
      </c>
      <c r="AK149" s="8" t="s">
        <v>317</v>
      </c>
      <c r="AL149" s="8" t="s">
        <v>339</v>
      </c>
      <c r="AM149" s="8" t="s">
        <v>370</v>
      </c>
      <c r="AN149" s="8" t="s">
        <v>311</v>
      </c>
      <c r="AO149" s="120"/>
      <c r="AQ149" s="128"/>
      <c r="AR149" s="128"/>
      <c r="AS149" s="128"/>
      <c r="AT149" s="128"/>
      <c r="AU149" s="128"/>
      <c r="AV149" s="128"/>
    </row>
    <row r="150" ht="16.5" customHeight="1">
      <c r="A150" s="170">
        <v>44021.0</v>
      </c>
      <c r="B150" s="8" t="s">
        <v>225</v>
      </c>
      <c r="C150" s="128"/>
      <c r="D150" s="128"/>
      <c r="E150" s="128"/>
      <c r="F150" s="128"/>
      <c r="G150" s="128"/>
      <c r="H150" s="128"/>
      <c r="I150" s="128"/>
      <c r="J150" s="128"/>
      <c r="K150" s="128"/>
      <c r="L150" s="128"/>
      <c r="M150" s="128"/>
      <c r="N150" s="128"/>
      <c r="O150" s="128"/>
      <c r="P150" s="8">
        <v>87373.0</v>
      </c>
      <c r="Q150" s="128"/>
      <c r="R150" s="128"/>
      <c r="S150" s="171">
        <v>1272.0</v>
      </c>
      <c r="T150" s="172">
        <v>0.0</v>
      </c>
      <c r="U150" s="171">
        <v>70880.0</v>
      </c>
      <c r="V150" s="171">
        <v>1272.0</v>
      </c>
      <c r="W150" s="177">
        <v>69608.0</v>
      </c>
      <c r="Y150" s="8">
        <v>15.0</v>
      </c>
      <c r="Z150" s="161"/>
      <c r="AA150" s="128"/>
      <c r="AB150" s="128"/>
      <c r="AC150" s="128"/>
      <c r="AD150" s="128"/>
      <c r="AE150" s="8">
        <v>1054.0</v>
      </c>
      <c r="AF150" s="8">
        <v>56.0</v>
      </c>
      <c r="AG150" s="174">
        <v>56.0</v>
      </c>
      <c r="AH150" s="128"/>
      <c r="AI150" s="175">
        <v>44020.0</v>
      </c>
      <c r="AJ150" s="175">
        <v>44021.64375</v>
      </c>
      <c r="AK150" s="8" t="s">
        <v>317</v>
      </c>
      <c r="AL150" s="8" t="s">
        <v>339</v>
      </c>
      <c r="AM150" s="8" t="s">
        <v>370</v>
      </c>
      <c r="AN150" s="8" t="s">
        <v>311</v>
      </c>
      <c r="AO150" s="120"/>
      <c r="AQ150" s="161"/>
      <c r="AR150" s="128"/>
      <c r="AS150" s="128"/>
      <c r="AT150" s="128"/>
      <c r="AU150" s="128"/>
      <c r="AV150" s="128"/>
    </row>
    <row r="151" ht="16.5" customHeight="1">
      <c r="A151" s="170">
        <v>44020.0</v>
      </c>
      <c r="B151" s="8" t="s">
        <v>225</v>
      </c>
      <c r="C151" s="128"/>
      <c r="D151" s="128"/>
      <c r="E151" s="128"/>
      <c r="F151" s="128"/>
      <c r="G151" s="128"/>
      <c r="H151" s="128"/>
      <c r="I151" s="128"/>
      <c r="J151" s="128"/>
      <c r="K151" s="128"/>
      <c r="L151" s="128"/>
      <c r="M151" s="128"/>
      <c r="N151" s="128"/>
      <c r="O151" s="128"/>
      <c r="P151" s="8">
        <v>85979.0</v>
      </c>
      <c r="Q151" s="128"/>
      <c r="R151" s="128"/>
      <c r="S151" s="171">
        <v>1258.0</v>
      </c>
      <c r="T151" s="172">
        <v>0.0</v>
      </c>
      <c r="U151" s="171">
        <v>69926.0</v>
      </c>
      <c r="V151" s="171">
        <v>1258.0</v>
      </c>
      <c r="W151" s="177">
        <v>68668.0</v>
      </c>
      <c r="Y151" s="8">
        <v>14.0</v>
      </c>
      <c r="Z151" s="161"/>
      <c r="AA151" s="128"/>
      <c r="AB151" s="128"/>
      <c r="AC151" s="128"/>
      <c r="AD151" s="128"/>
      <c r="AE151" s="8">
        <v>1049.0</v>
      </c>
      <c r="AF151" s="8">
        <v>56.0</v>
      </c>
      <c r="AG151" s="174">
        <v>56.0</v>
      </c>
      <c r="AH151" s="128"/>
      <c r="AI151" s="175">
        <v>44020.0</v>
      </c>
      <c r="AJ151" s="175">
        <v>44021.64375</v>
      </c>
      <c r="AK151" s="8" t="s">
        <v>317</v>
      </c>
      <c r="AL151" s="8" t="s">
        <v>339</v>
      </c>
      <c r="AM151" s="8" t="s">
        <v>370</v>
      </c>
      <c r="AN151" s="8" t="s">
        <v>311</v>
      </c>
      <c r="AO151" s="120"/>
      <c r="AQ151" s="128"/>
      <c r="AR151" s="128"/>
      <c r="AS151" s="128"/>
      <c r="AT151" s="128"/>
      <c r="AU151" s="128"/>
      <c r="AV151" s="128"/>
    </row>
    <row r="152" ht="16.5" customHeight="1">
      <c r="A152" s="170">
        <v>44019.0</v>
      </c>
      <c r="B152" s="8" t="s">
        <v>225</v>
      </c>
      <c r="C152" s="128"/>
      <c r="D152" s="128"/>
      <c r="E152" s="128"/>
      <c r="F152" s="128"/>
      <c r="G152" s="128"/>
      <c r="H152" s="128"/>
      <c r="I152" s="128"/>
      <c r="J152" s="128"/>
      <c r="K152" s="128"/>
      <c r="L152" s="128"/>
      <c r="M152" s="128"/>
      <c r="N152" s="128"/>
      <c r="O152" s="128"/>
      <c r="P152" s="8">
        <v>84664.0</v>
      </c>
      <c r="Q152" s="128"/>
      <c r="R152" s="128"/>
      <c r="S152" s="171">
        <v>1256.0</v>
      </c>
      <c r="T152" s="172">
        <v>0.0</v>
      </c>
      <c r="U152" s="171">
        <v>69263.0</v>
      </c>
      <c r="V152" s="171">
        <v>1256.0</v>
      </c>
      <c r="W152" s="177">
        <v>68007.0</v>
      </c>
      <c r="Y152" s="8">
        <v>13.0</v>
      </c>
      <c r="Z152" s="161"/>
      <c r="AA152" s="128"/>
      <c r="AB152" s="128"/>
      <c r="AC152" s="128"/>
      <c r="AD152" s="128"/>
      <c r="AE152" s="8">
        <v>1039.0</v>
      </c>
      <c r="AF152" s="8">
        <v>56.0</v>
      </c>
      <c r="AG152" s="174">
        <v>56.0</v>
      </c>
      <c r="AH152" s="128"/>
      <c r="AI152" s="175">
        <v>44019.0</v>
      </c>
      <c r="AJ152" s="175">
        <v>44019.63333333333</v>
      </c>
      <c r="AK152" s="8" t="s">
        <v>317</v>
      </c>
      <c r="AL152" s="8" t="s">
        <v>325</v>
      </c>
      <c r="AM152" s="8" t="s">
        <v>370</v>
      </c>
      <c r="AN152" s="8" t="s">
        <v>311</v>
      </c>
      <c r="AO152" s="120"/>
      <c r="AQ152" s="128"/>
      <c r="AR152" s="128"/>
      <c r="AS152" s="128"/>
      <c r="AT152" s="128"/>
      <c r="AU152" s="128"/>
      <c r="AV152" s="128"/>
    </row>
    <row r="153" ht="16.5" customHeight="1">
      <c r="A153" s="170">
        <v>44018.0</v>
      </c>
      <c r="B153" s="8" t="s">
        <v>225</v>
      </c>
      <c r="C153" s="128"/>
      <c r="D153" s="128"/>
      <c r="E153" s="128"/>
      <c r="F153" s="128"/>
      <c r="G153" s="128"/>
      <c r="H153" s="128"/>
      <c r="I153" s="128"/>
      <c r="J153" s="128"/>
      <c r="K153" s="128"/>
      <c r="L153" s="128"/>
      <c r="M153" s="128"/>
      <c r="N153" s="128"/>
      <c r="O153" s="128"/>
      <c r="P153" s="8">
        <v>83564.0</v>
      </c>
      <c r="Q153" s="128"/>
      <c r="R153" s="128"/>
      <c r="S153" s="171">
        <v>1253.0</v>
      </c>
      <c r="T153" s="172">
        <v>0.0</v>
      </c>
      <c r="U153" s="171">
        <v>68512.0</v>
      </c>
      <c r="V153" s="171">
        <v>1253.0</v>
      </c>
      <c r="W153" s="177">
        <v>67259.0</v>
      </c>
      <c r="Y153" s="8">
        <v>24.0</v>
      </c>
      <c r="Z153" s="161"/>
      <c r="AA153" s="128"/>
      <c r="AB153" s="128"/>
      <c r="AC153" s="128"/>
      <c r="AD153" s="128"/>
      <c r="AE153" s="8">
        <v>1022.0</v>
      </c>
      <c r="AF153" s="8">
        <v>56.0</v>
      </c>
      <c r="AG153" s="174">
        <v>56.0</v>
      </c>
      <c r="AH153" s="128"/>
      <c r="AI153" s="175">
        <v>44017.0</v>
      </c>
      <c r="AJ153" s="175">
        <v>44018.63541666667</v>
      </c>
      <c r="AK153" s="8" t="s">
        <v>350</v>
      </c>
      <c r="AL153" s="8" t="s">
        <v>317</v>
      </c>
      <c r="AM153" s="8" t="s">
        <v>370</v>
      </c>
      <c r="AN153" s="8" t="s">
        <v>311</v>
      </c>
      <c r="AO153" s="120"/>
      <c r="AQ153" s="128"/>
      <c r="AR153" s="128"/>
      <c r="AS153" s="128"/>
      <c r="AT153" s="128"/>
      <c r="AU153" s="128"/>
      <c r="AV153" s="128"/>
    </row>
    <row r="154" ht="16.5" customHeight="1">
      <c r="A154" s="170">
        <v>44017.0</v>
      </c>
      <c r="B154" s="8" t="s">
        <v>225</v>
      </c>
      <c r="C154" s="128"/>
      <c r="D154" s="128"/>
      <c r="E154" s="128"/>
      <c r="F154" s="128"/>
      <c r="G154" s="128"/>
      <c r="H154" s="128"/>
      <c r="I154" s="128"/>
      <c r="J154" s="128"/>
      <c r="K154" s="128"/>
      <c r="L154" s="128"/>
      <c r="M154" s="128"/>
      <c r="N154" s="128"/>
      <c r="O154" s="128"/>
      <c r="P154" s="8">
        <v>83102.0</v>
      </c>
      <c r="Q154" s="128"/>
      <c r="R154" s="128"/>
      <c r="S154" s="171">
        <v>1251.0</v>
      </c>
      <c r="T154" s="172">
        <v>0.0</v>
      </c>
      <c r="U154" s="171">
        <v>68177.0</v>
      </c>
      <c r="V154" s="171">
        <v>1251.0</v>
      </c>
      <c r="W154" s="177">
        <v>66926.0</v>
      </c>
      <c r="Y154" s="8">
        <v>15.0</v>
      </c>
      <c r="Z154" s="161"/>
      <c r="AA154" s="128"/>
      <c r="AB154" s="128"/>
      <c r="AC154" s="128"/>
      <c r="AD154" s="128"/>
      <c r="AE154" s="8">
        <v>1007.0</v>
      </c>
      <c r="AF154" s="8">
        <v>56.0</v>
      </c>
      <c r="AG154" s="174">
        <v>56.0</v>
      </c>
      <c r="AH154" s="128"/>
      <c r="AI154" s="175">
        <v>44017.0</v>
      </c>
      <c r="AJ154" s="175">
        <v>44018.63541666667</v>
      </c>
      <c r="AK154" s="8" t="s">
        <v>350</v>
      </c>
      <c r="AL154" s="8" t="s">
        <v>317</v>
      </c>
      <c r="AM154" s="8" t="s">
        <v>370</v>
      </c>
      <c r="AN154" s="8" t="s">
        <v>311</v>
      </c>
      <c r="AO154" s="120"/>
      <c r="AQ154" s="128"/>
      <c r="AR154" s="128"/>
      <c r="AS154" s="128"/>
      <c r="AT154" s="128"/>
      <c r="AU154" s="128"/>
      <c r="AV154" s="128"/>
    </row>
    <row r="155" ht="16.5" customHeight="1">
      <c r="A155" s="170">
        <v>44016.0</v>
      </c>
      <c r="B155" s="8" t="s">
        <v>225</v>
      </c>
      <c r="C155" s="128"/>
      <c r="D155" s="128"/>
      <c r="E155" s="128"/>
      <c r="F155" s="128"/>
      <c r="G155" s="128"/>
      <c r="H155" s="128"/>
      <c r="I155" s="128"/>
      <c r="J155" s="128"/>
      <c r="K155" s="128"/>
      <c r="L155" s="128"/>
      <c r="M155" s="128"/>
      <c r="N155" s="128"/>
      <c r="O155" s="128"/>
      <c r="P155" s="8">
        <v>82269.0</v>
      </c>
      <c r="Q155" s="128"/>
      <c r="R155" s="128"/>
      <c r="S155" s="171">
        <v>1240.0</v>
      </c>
      <c r="T155" s="172">
        <v>0.0</v>
      </c>
      <c r="U155" s="171">
        <v>67561.0</v>
      </c>
      <c r="V155" s="171">
        <v>1240.0</v>
      </c>
      <c r="W155" s="177">
        <v>66321.0</v>
      </c>
      <c r="Y155" s="8">
        <v>16.0</v>
      </c>
      <c r="Z155" s="161"/>
      <c r="AA155" s="128"/>
      <c r="AB155" s="128"/>
      <c r="AC155" s="128"/>
      <c r="AD155" s="128"/>
      <c r="AE155" s="8">
        <v>999.0</v>
      </c>
      <c r="AF155" s="8">
        <v>56.0</v>
      </c>
      <c r="AG155" s="174">
        <v>56.0</v>
      </c>
      <c r="AH155" s="128"/>
      <c r="AI155" s="175">
        <v>44016.0</v>
      </c>
      <c r="AJ155" s="175">
        <v>44016.6375</v>
      </c>
      <c r="AK155" s="8" t="s">
        <v>317</v>
      </c>
      <c r="AL155" s="8" t="s">
        <v>339</v>
      </c>
      <c r="AM155" s="8" t="s">
        <v>370</v>
      </c>
      <c r="AN155" s="8" t="s">
        <v>311</v>
      </c>
      <c r="AO155" s="120"/>
      <c r="AQ155" s="128"/>
      <c r="AR155" s="128"/>
      <c r="AS155" s="128"/>
      <c r="AT155" s="128"/>
      <c r="AU155" s="128"/>
      <c r="AV155" s="128"/>
    </row>
    <row r="156" ht="16.5" customHeight="1">
      <c r="A156" s="170">
        <v>44015.0</v>
      </c>
      <c r="B156" s="8" t="s">
        <v>225</v>
      </c>
      <c r="C156" s="128"/>
      <c r="D156" s="128"/>
      <c r="E156" s="128"/>
      <c r="F156" s="128"/>
      <c r="G156" s="128"/>
      <c r="H156" s="128"/>
      <c r="I156" s="128"/>
      <c r="J156" s="128"/>
      <c r="K156" s="128"/>
      <c r="L156" s="128"/>
      <c r="M156" s="128"/>
      <c r="N156" s="128"/>
      <c r="O156" s="128"/>
      <c r="P156" s="8">
        <v>80955.0</v>
      </c>
      <c r="Q156" s="128"/>
      <c r="R156" s="128"/>
      <c r="S156" s="171">
        <v>1238.0</v>
      </c>
      <c r="T156" s="172">
        <v>0.0</v>
      </c>
      <c r="U156" s="171">
        <v>66553.0</v>
      </c>
      <c r="V156" s="171">
        <v>1238.0</v>
      </c>
      <c r="W156" s="177">
        <v>65315.0</v>
      </c>
      <c r="Y156" s="8">
        <v>16.0</v>
      </c>
      <c r="Z156" s="161"/>
      <c r="AA156" s="128"/>
      <c r="AB156" s="128"/>
      <c r="AC156" s="128"/>
      <c r="AD156" s="128"/>
      <c r="AE156" s="8">
        <v>967.0</v>
      </c>
      <c r="AF156" s="8">
        <v>56.0</v>
      </c>
      <c r="AG156" s="174">
        <v>56.0</v>
      </c>
      <c r="AH156" s="128"/>
      <c r="AI156" s="175">
        <v>44015.0</v>
      </c>
      <c r="AJ156" s="175">
        <v>44015.65625</v>
      </c>
      <c r="AK156" s="8" t="s">
        <v>317</v>
      </c>
      <c r="AL156" s="8" t="s">
        <v>339</v>
      </c>
      <c r="AM156" s="8" t="s">
        <v>370</v>
      </c>
      <c r="AN156" s="8" t="s">
        <v>311</v>
      </c>
      <c r="AO156" s="120"/>
      <c r="AQ156" s="128"/>
      <c r="AR156" s="128"/>
      <c r="AS156" s="128"/>
      <c r="AT156" s="128"/>
      <c r="AU156" s="128"/>
      <c r="AV156" s="128"/>
    </row>
    <row r="157" ht="16.5" customHeight="1">
      <c r="A157" s="170">
        <v>44014.0</v>
      </c>
      <c r="B157" s="8" t="s">
        <v>225</v>
      </c>
      <c r="C157" s="128"/>
      <c r="D157" s="128"/>
      <c r="E157" s="128"/>
      <c r="F157" s="128"/>
      <c r="G157" s="128"/>
      <c r="H157" s="128"/>
      <c r="I157" s="128"/>
      <c r="J157" s="128"/>
      <c r="K157" s="128"/>
      <c r="L157" s="128"/>
      <c r="M157" s="128"/>
      <c r="N157" s="128"/>
      <c r="O157" s="128"/>
      <c r="P157" s="8">
        <v>79525.0</v>
      </c>
      <c r="Q157" s="128"/>
      <c r="R157" s="128"/>
      <c r="S157" s="171">
        <v>1229.0</v>
      </c>
      <c r="T157" s="172">
        <v>0.0</v>
      </c>
      <c r="U157" s="171">
        <v>65514.0</v>
      </c>
      <c r="V157" s="171">
        <v>1229.0</v>
      </c>
      <c r="W157" s="177">
        <v>64285.0</v>
      </c>
      <c r="Y157" s="8">
        <v>21.0</v>
      </c>
      <c r="Z157" s="161"/>
      <c r="AA157" s="128"/>
      <c r="AB157" s="128"/>
      <c r="AC157" s="128"/>
      <c r="AD157" s="128"/>
      <c r="AE157" s="8">
        <v>960.0</v>
      </c>
      <c r="AF157" s="8">
        <v>56.0</v>
      </c>
      <c r="AG157" s="174">
        <v>56.0</v>
      </c>
      <c r="AH157" s="128"/>
      <c r="AI157" s="175">
        <v>44014.0</v>
      </c>
      <c r="AJ157" s="175">
        <v>44014.67152777778</v>
      </c>
      <c r="AK157" s="8" t="s">
        <v>317</v>
      </c>
      <c r="AL157" s="8" t="s">
        <v>339</v>
      </c>
      <c r="AM157" s="8" t="s">
        <v>370</v>
      </c>
      <c r="AN157" s="8" t="s">
        <v>311</v>
      </c>
      <c r="AO157" s="120"/>
      <c r="AQ157" s="128"/>
      <c r="AR157" s="128"/>
      <c r="AS157" s="128"/>
      <c r="AT157" s="128"/>
      <c r="AU157" s="128"/>
      <c r="AV157" s="128"/>
    </row>
    <row r="158" ht="16.5" customHeight="1">
      <c r="A158" s="170">
        <v>44013.0</v>
      </c>
      <c r="B158" s="8" t="s">
        <v>225</v>
      </c>
      <c r="C158" s="128"/>
      <c r="D158" s="128"/>
      <c r="E158" s="128"/>
      <c r="F158" s="128"/>
      <c r="G158" s="128"/>
      <c r="H158" s="128"/>
      <c r="I158" s="128"/>
      <c r="J158" s="128"/>
      <c r="K158" s="128"/>
      <c r="L158" s="128"/>
      <c r="M158" s="128"/>
      <c r="N158" s="128"/>
      <c r="O158" s="128"/>
      <c r="P158" s="8">
        <v>78000.0</v>
      </c>
      <c r="Q158" s="128"/>
      <c r="R158" s="128"/>
      <c r="S158" s="171">
        <v>1212.0</v>
      </c>
      <c r="T158" s="172">
        <v>0.0</v>
      </c>
      <c r="U158" s="171">
        <v>64470.0</v>
      </c>
      <c r="V158" s="171">
        <v>1212.0</v>
      </c>
      <c r="W158" s="177">
        <v>63258.0</v>
      </c>
      <c r="Y158" s="8">
        <v>17.0</v>
      </c>
      <c r="Z158" s="161"/>
      <c r="AA158" s="128"/>
      <c r="AB158" s="128"/>
      <c r="AC158" s="128"/>
      <c r="AD158" s="128"/>
      <c r="AE158" s="8">
        <v>961.0</v>
      </c>
      <c r="AF158" s="8">
        <v>56.0</v>
      </c>
      <c r="AG158" s="174">
        <v>56.0</v>
      </c>
      <c r="AH158" s="128"/>
      <c r="AI158" s="175">
        <v>44013.0</v>
      </c>
      <c r="AJ158" s="175">
        <v>44013.63333333333</v>
      </c>
      <c r="AK158" s="8" t="s">
        <v>378</v>
      </c>
      <c r="AL158" s="8" t="s">
        <v>317</v>
      </c>
      <c r="AM158" s="8" t="s">
        <v>379</v>
      </c>
      <c r="AN158" s="8" t="s">
        <v>311</v>
      </c>
      <c r="AO158" s="120"/>
      <c r="AQ158" s="128"/>
      <c r="AR158" s="128"/>
      <c r="AS158" s="128"/>
      <c r="AT158" s="128"/>
      <c r="AU158" s="128"/>
      <c r="AV158" s="128"/>
    </row>
    <row r="159" ht="16.5" customHeight="1">
      <c r="A159" s="170">
        <v>44012.0</v>
      </c>
      <c r="B159" s="8" t="s">
        <v>225</v>
      </c>
      <c r="C159" s="128"/>
      <c r="D159" s="128"/>
      <c r="E159" s="128"/>
      <c r="F159" s="128"/>
      <c r="G159" s="128"/>
      <c r="H159" s="128"/>
      <c r="I159" s="128"/>
      <c r="J159" s="128"/>
      <c r="K159" s="128"/>
      <c r="L159" s="128"/>
      <c r="M159" s="128"/>
      <c r="N159" s="128"/>
      <c r="O159" s="128"/>
      <c r="P159" s="8">
        <v>77029.0</v>
      </c>
      <c r="Q159" s="128"/>
      <c r="R159" s="128"/>
      <c r="S159" s="171">
        <v>1210.0</v>
      </c>
      <c r="T159" s="172">
        <v>0.0</v>
      </c>
      <c r="U159" s="171">
        <v>63946.0</v>
      </c>
      <c r="V159" s="171">
        <v>1210.0</v>
      </c>
      <c r="W159" s="177">
        <v>62736.0</v>
      </c>
      <c r="Y159" s="8">
        <v>16.0</v>
      </c>
      <c r="Z159" s="161"/>
      <c r="AA159" s="128"/>
      <c r="AB159" s="128"/>
      <c r="AC159" s="128"/>
      <c r="AD159" s="128"/>
      <c r="AE159" s="8">
        <v>953.0</v>
      </c>
      <c r="AF159" s="8">
        <v>56.0</v>
      </c>
      <c r="AG159" s="174">
        <v>56.0</v>
      </c>
      <c r="AH159" s="128"/>
      <c r="AI159" s="175">
        <v>44012.0</v>
      </c>
      <c r="AJ159" s="175">
        <v>44012.649305555555</v>
      </c>
      <c r="AK159" s="8" t="s">
        <v>380</v>
      </c>
      <c r="AL159" s="8" t="s">
        <v>317</v>
      </c>
      <c r="AM159" s="8" t="s">
        <v>379</v>
      </c>
      <c r="AN159" s="8" t="s">
        <v>311</v>
      </c>
      <c r="AO159" s="120"/>
      <c r="AQ159" s="128"/>
      <c r="AR159" s="128"/>
      <c r="AS159" s="128"/>
      <c r="AT159" s="128"/>
      <c r="AU159" s="128"/>
      <c r="AV159" s="128"/>
    </row>
    <row r="160" ht="16.5" customHeight="1">
      <c r="A160" s="170">
        <v>44011.0</v>
      </c>
      <c r="B160" s="8" t="s">
        <v>225</v>
      </c>
      <c r="C160" s="128"/>
      <c r="D160" s="128"/>
      <c r="E160" s="128"/>
      <c r="F160" s="128"/>
      <c r="G160" s="128"/>
      <c r="H160" s="128"/>
      <c r="I160" s="128"/>
      <c r="J160" s="128"/>
      <c r="K160" s="128"/>
      <c r="L160" s="128"/>
      <c r="M160" s="128"/>
      <c r="N160" s="128"/>
      <c r="O160" s="128"/>
      <c r="P160" s="8">
        <v>75975.0</v>
      </c>
      <c r="Q160" s="128"/>
      <c r="R160" s="128"/>
      <c r="S160" s="171">
        <v>1210.0</v>
      </c>
      <c r="T160" s="172">
        <v>0.0</v>
      </c>
      <c r="U160" s="171">
        <v>63180.0</v>
      </c>
      <c r="V160" s="171">
        <v>1210.0</v>
      </c>
      <c r="W160" s="177">
        <v>61970.0</v>
      </c>
      <c r="Y160" s="8">
        <v>13.0</v>
      </c>
      <c r="Z160" s="161"/>
      <c r="AA160" s="128"/>
      <c r="AB160" s="128"/>
      <c r="AC160" s="128"/>
      <c r="AD160" s="128"/>
      <c r="AE160" s="8">
        <v>949.0</v>
      </c>
      <c r="AF160" s="8">
        <v>56.0</v>
      </c>
      <c r="AG160" s="174">
        <v>56.0</v>
      </c>
      <c r="AH160" s="128"/>
      <c r="AI160" s="175">
        <v>44010.0</v>
      </c>
      <c r="AJ160" s="175">
        <v>44011.638194444444</v>
      </c>
      <c r="AK160" s="8" t="s">
        <v>350</v>
      </c>
      <c r="AL160" s="8" t="s">
        <v>317</v>
      </c>
      <c r="AM160" s="8" t="s">
        <v>379</v>
      </c>
      <c r="AN160" s="8" t="s">
        <v>311</v>
      </c>
      <c r="AO160" s="120"/>
      <c r="AQ160" s="128"/>
      <c r="AR160" s="128"/>
      <c r="AS160" s="128"/>
      <c r="AT160" s="128"/>
      <c r="AU160" s="128"/>
      <c r="AV160" s="128"/>
    </row>
    <row r="161" ht="16.5" customHeight="1">
      <c r="A161" s="170">
        <v>44010.0</v>
      </c>
      <c r="B161" s="8" t="s">
        <v>225</v>
      </c>
      <c r="C161" s="128"/>
      <c r="D161" s="128"/>
      <c r="E161" s="128"/>
      <c r="F161" s="128"/>
      <c r="G161" s="128"/>
      <c r="H161" s="128"/>
      <c r="I161" s="128"/>
      <c r="J161" s="128"/>
      <c r="K161" s="128"/>
      <c r="L161" s="128"/>
      <c r="M161" s="128"/>
      <c r="N161" s="128"/>
      <c r="O161" s="128"/>
      <c r="P161" s="8">
        <v>74536.0</v>
      </c>
      <c r="Q161" s="128"/>
      <c r="R161" s="128"/>
      <c r="S161" s="171">
        <v>1204.0</v>
      </c>
      <c r="T161" s="172">
        <v>0.0</v>
      </c>
      <c r="U161" s="171">
        <v>62083.0</v>
      </c>
      <c r="V161" s="171">
        <v>1204.0</v>
      </c>
      <c r="W161" s="177">
        <v>60879.0</v>
      </c>
      <c r="Y161" s="8">
        <v>15.0</v>
      </c>
      <c r="Z161" s="161"/>
      <c r="AA161" s="128"/>
      <c r="AB161" s="128"/>
      <c r="AC161" s="128"/>
      <c r="AD161" s="128"/>
      <c r="AE161" s="8">
        <v>946.0</v>
      </c>
      <c r="AF161" s="8">
        <v>56.0</v>
      </c>
      <c r="AG161" s="174">
        <v>56.0</v>
      </c>
      <c r="AH161" s="128"/>
      <c r="AI161" s="175">
        <v>44010.0</v>
      </c>
      <c r="AJ161" s="175">
        <v>44011.638194444444</v>
      </c>
      <c r="AK161" s="8" t="s">
        <v>350</v>
      </c>
      <c r="AL161" s="8" t="s">
        <v>317</v>
      </c>
      <c r="AM161" s="8" t="s">
        <v>379</v>
      </c>
      <c r="AN161" s="8" t="s">
        <v>311</v>
      </c>
      <c r="AO161" s="120"/>
      <c r="AQ161" s="128"/>
      <c r="AR161" s="128"/>
      <c r="AS161" s="128"/>
      <c r="AT161" s="128"/>
      <c r="AU161" s="128"/>
      <c r="AV161" s="128"/>
    </row>
    <row r="162" ht="16.5" customHeight="1">
      <c r="A162" s="170">
        <v>44009.0</v>
      </c>
      <c r="B162" s="8" t="s">
        <v>225</v>
      </c>
      <c r="C162" s="128"/>
      <c r="D162" s="128"/>
      <c r="E162" s="128"/>
      <c r="F162" s="128"/>
      <c r="G162" s="128"/>
      <c r="H162" s="128"/>
      <c r="I162" s="128"/>
      <c r="J162" s="128"/>
      <c r="K162" s="128"/>
      <c r="L162" s="128"/>
      <c r="M162" s="128"/>
      <c r="N162" s="128"/>
      <c r="O162" s="128"/>
      <c r="P162" s="8">
        <v>72995.0</v>
      </c>
      <c r="Q162" s="128"/>
      <c r="R162" s="128"/>
      <c r="S162" s="171">
        <v>1201.0</v>
      </c>
      <c r="T162" s="172">
        <v>0.0</v>
      </c>
      <c r="U162" s="171">
        <v>60913.0</v>
      </c>
      <c r="V162" s="171">
        <v>1201.0</v>
      </c>
      <c r="W162" s="177">
        <v>59712.0</v>
      </c>
      <c r="Y162" s="8">
        <v>14.0</v>
      </c>
      <c r="Z162" s="161"/>
      <c r="AA162" s="128"/>
      <c r="AB162" s="128"/>
      <c r="AC162" s="128"/>
      <c r="AD162" s="128"/>
      <c r="AE162" s="8">
        <v>946.0</v>
      </c>
      <c r="AF162" s="8">
        <v>56.0</v>
      </c>
      <c r="AG162" s="174">
        <v>56.0</v>
      </c>
      <c r="AH162" s="128"/>
      <c r="AI162" s="175">
        <v>44009.0</v>
      </c>
      <c r="AJ162" s="175">
        <v>44009.648611111115</v>
      </c>
      <c r="AK162" s="8" t="s">
        <v>317</v>
      </c>
      <c r="AL162" s="8" t="s">
        <v>339</v>
      </c>
      <c r="AM162" s="8" t="s">
        <v>379</v>
      </c>
      <c r="AN162" s="8" t="s">
        <v>311</v>
      </c>
      <c r="AO162" s="120"/>
      <c r="AQ162" s="128"/>
      <c r="AR162" s="128"/>
      <c r="AS162" s="128"/>
      <c r="AT162" s="128"/>
      <c r="AU162" s="128"/>
      <c r="AV162" s="128"/>
    </row>
    <row r="163" ht="16.5" customHeight="1">
      <c r="A163" s="170">
        <v>44008.0</v>
      </c>
      <c r="B163" s="8" t="s">
        <v>225</v>
      </c>
      <c r="C163" s="128"/>
      <c r="D163" s="128"/>
      <c r="E163" s="128"/>
      <c r="F163" s="128"/>
      <c r="G163" s="128"/>
      <c r="H163" s="128"/>
      <c r="I163" s="128"/>
      <c r="J163" s="128"/>
      <c r="K163" s="128"/>
      <c r="L163" s="128"/>
      <c r="M163" s="128"/>
      <c r="N163" s="128"/>
      <c r="O163" s="128"/>
      <c r="P163" s="8">
        <v>71531.0</v>
      </c>
      <c r="Q163" s="128"/>
      <c r="R163" s="128"/>
      <c r="S163" s="171">
        <v>1199.0</v>
      </c>
      <c r="T163" s="172">
        <v>0.0</v>
      </c>
      <c r="U163" s="171">
        <v>59793.0</v>
      </c>
      <c r="V163" s="171">
        <v>1199.0</v>
      </c>
      <c r="W163" s="177">
        <v>58594.0</v>
      </c>
      <c r="Y163" s="8">
        <v>14.0</v>
      </c>
      <c r="Z163" s="161"/>
      <c r="AA163" s="128"/>
      <c r="AB163" s="128"/>
      <c r="AC163" s="128"/>
      <c r="AD163" s="128"/>
      <c r="AE163" s="8">
        <v>941.0</v>
      </c>
      <c r="AF163" s="8">
        <v>56.0</v>
      </c>
      <c r="AG163" s="174">
        <v>56.0</v>
      </c>
      <c r="AH163" s="128"/>
      <c r="AI163" s="175">
        <v>44008.0</v>
      </c>
      <c r="AJ163" s="175">
        <v>44008.63333333333</v>
      </c>
      <c r="AK163" s="8" t="s">
        <v>339</v>
      </c>
      <c r="AL163" s="8" t="s">
        <v>317</v>
      </c>
      <c r="AM163" s="8" t="s">
        <v>379</v>
      </c>
      <c r="AN163" s="8" t="s">
        <v>311</v>
      </c>
      <c r="AO163" s="120"/>
      <c r="AQ163" s="128"/>
      <c r="AR163" s="128"/>
      <c r="AS163" s="128"/>
      <c r="AT163" s="128"/>
      <c r="AU163" s="128"/>
      <c r="AV163" s="128"/>
    </row>
    <row r="164" ht="16.5" customHeight="1">
      <c r="A164" s="170">
        <v>44007.0</v>
      </c>
      <c r="B164" s="8" t="s">
        <v>225</v>
      </c>
      <c r="C164" s="128"/>
      <c r="D164" s="128"/>
      <c r="E164" s="128"/>
      <c r="F164" s="128"/>
      <c r="G164" s="128"/>
      <c r="H164" s="128"/>
      <c r="I164" s="128"/>
      <c r="J164" s="128"/>
      <c r="K164" s="128"/>
      <c r="L164" s="128"/>
      <c r="M164" s="128"/>
      <c r="N164" s="128"/>
      <c r="O164" s="128"/>
      <c r="P164" s="8">
        <v>70078.0</v>
      </c>
      <c r="Q164" s="128"/>
      <c r="R164" s="128"/>
      <c r="S164" s="171">
        <v>1192.0</v>
      </c>
      <c r="T164" s="172">
        <v>0.0</v>
      </c>
      <c r="U164" s="171">
        <v>58905.0</v>
      </c>
      <c r="V164" s="171">
        <v>1192.0</v>
      </c>
      <c r="W164" s="177">
        <v>57713.0</v>
      </c>
      <c r="Y164" s="8">
        <v>15.0</v>
      </c>
      <c r="Z164" s="161"/>
      <c r="AA164" s="128"/>
      <c r="AB164" s="128"/>
      <c r="AC164" s="128"/>
      <c r="AD164" s="128"/>
      <c r="AE164" s="8">
        <v>938.0</v>
      </c>
      <c r="AF164" s="174">
        <v>56.0</v>
      </c>
      <c r="AG164" s="174">
        <v>56.0</v>
      </c>
      <c r="AH164" s="128"/>
      <c r="AI164" s="175">
        <v>44007.0</v>
      </c>
      <c r="AJ164" s="175">
        <v>44007.6375</v>
      </c>
      <c r="AK164" s="8" t="s">
        <v>317</v>
      </c>
      <c r="AL164" s="8" t="s">
        <v>339</v>
      </c>
      <c r="AM164" s="8" t="s">
        <v>379</v>
      </c>
      <c r="AN164" s="8" t="s">
        <v>311</v>
      </c>
      <c r="AO164" s="120"/>
      <c r="AQ164" s="128"/>
      <c r="AR164" s="128"/>
      <c r="AS164" s="128"/>
      <c r="AT164" s="128"/>
      <c r="AU164" s="128"/>
      <c r="AV164" s="128"/>
    </row>
    <row r="165" ht="16.5" customHeight="1">
      <c r="A165" s="170">
        <v>44006.0</v>
      </c>
      <c r="B165" s="8" t="s">
        <v>225</v>
      </c>
      <c r="C165" s="128"/>
      <c r="D165" s="128"/>
      <c r="E165" s="128"/>
      <c r="F165" s="128"/>
      <c r="G165" s="128"/>
      <c r="H165" s="128"/>
      <c r="I165" s="128"/>
      <c r="J165" s="128"/>
      <c r="K165" s="128"/>
      <c r="L165" s="128"/>
      <c r="M165" s="128"/>
      <c r="N165" s="128"/>
      <c r="O165" s="128"/>
      <c r="P165" s="8">
        <v>68918.0</v>
      </c>
      <c r="Q165" s="128"/>
      <c r="R165" s="128"/>
      <c r="S165" s="171">
        <v>1185.0</v>
      </c>
      <c r="T165" s="172">
        <v>0.0</v>
      </c>
      <c r="U165" s="171">
        <v>58051.0</v>
      </c>
      <c r="V165" s="171">
        <v>1185.0</v>
      </c>
      <c r="W165" s="177">
        <v>56866.0</v>
      </c>
      <c r="Y165" s="8">
        <v>13.0</v>
      </c>
      <c r="Z165" s="161"/>
      <c r="AA165" s="128"/>
      <c r="AB165" s="128"/>
      <c r="AC165" s="128"/>
      <c r="AD165" s="128"/>
      <c r="AE165" s="8">
        <v>930.0</v>
      </c>
      <c r="AF165" s="174">
        <v>56.0</v>
      </c>
      <c r="AG165" s="174">
        <v>56.0</v>
      </c>
      <c r="AH165" s="128"/>
      <c r="AI165" s="175">
        <v>44006.0</v>
      </c>
      <c r="AJ165" s="175">
        <v>44006.679861111115</v>
      </c>
      <c r="AK165" s="8" t="s">
        <v>317</v>
      </c>
      <c r="AL165" s="8" t="s">
        <v>334</v>
      </c>
      <c r="AM165" s="8" t="s">
        <v>379</v>
      </c>
      <c r="AN165" s="8" t="s">
        <v>311</v>
      </c>
      <c r="AO165" s="120"/>
      <c r="AQ165" s="128"/>
      <c r="AR165" s="128"/>
      <c r="AS165" s="128"/>
      <c r="AT165" s="128"/>
      <c r="AU165" s="128"/>
      <c r="AV165" s="128"/>
    </row>
    <row r="166" ht="16.5" customHeight="1">
      <c r="A166" s="170">
        <v>44005.0</v>
      </c>
      <c r="B166" s="8" t="s">
        <v>225</v>
      </c>
      <c r="C166" s="128"/>
      <c r="D166" s="128"/>
      <c r="E166" s="128"/>
      <c r="F166" s="128"/>
      <c r="G166" s="128"/>
      <c r="H166" s="128"/>
      <c r="I166" s="128"/>
      <c r="J166" s="128"/>
      <c r="K166" s="128"/>
      <c r="L166" s="128"/>
      <c r="M166" s="128"/>
      <c r="N166" s="128"/>
      <c r="O166" s="128"/>
      <c r="P166" s="8">
        <v>68167.0</v>
      </c>
      <c r="Q166" s="128"/>
      <c r="R166" s="128"/>
      <c r="S166" s="171">
        <v>1165.0</v>
      </c>
      <c r="T166" s="172">
        <v>0.0</v>
      </c>
      <c r="U166" s="171">
        <v>57514.0</v>
      </c>
      <c r="V166" s="171">
        <v>1165.0</v>
      </c>
      <c r="W166" s="177">
        <v>56349.0</v>
      </c>
      <c r="Y166" s="8">
        <v>19.0</v>
      </c>
      <c r="Z166" s="161"/>
      <c r="AA166" s="128"/>
      <c r="AB166" s="128"/>
      <c r="AC166" s="128"/>
      <c r="AD166" s="128"/>
      <c r="AE166" s="8">
        <v>927.0</v>
      </c>
      <c r="AF166" s="8">
        <v>56.0</v>
      </c>
      <c r="AG166" s="174">
        <v>56.0</v>
      </c>
      <c r="AH166" s="128"/>
      <c r="AI166" s="175">
        <v>44005.0</v>
      </c>
      <c r="AJ166" s="175">
        <v>44005.67083333334</v>
      </c>
      <c r="AK166" s="8" t="s">
        <v>317</v>
      </c>
      <c r="AL166" s="8" t="s">
        <v>346</v>
      </c>
      <c r="AM166" s="8" t="s">
        <v>379</v>
      </c>
      <c r="AN166" s="8" t="s">
        <v>311</v>
      </c>
      <c r="AO166" s="120"/>
      <c r="AQ166" s="128"/>
      <c r="AR166" s="128"/>
      <c r="AS166" s="128"/>
      <c r="AT166" s="128"/>
      <c r="AU166" s="128"/>
      <c r="AV166" s="128"/>
    </row>
    <row r="167" ht="16.5" customHeight="1">
      <c r="A167" s="170">
        <v>44004.0</v>
      </c>
      <c r="B167" s="8" t="s">
        <v>225</v>
      </c>
      <c r="C167" s="128"/>
      <c r="D167" s="128"/>
      <c r="E167" s="128"/>
      <c r="F167" s="128"/>
      <c r="G167" s="128"/>
      <c r="H167" s="128"/>
      <c r="I167" s="128"/>
      <c r="J167" s="128"/>
      <c r="K167" s="128"/>
      <c r="L167" s="128"/>
      <c r="M167" s="128"/>
      <c r="N167" s="128"/>
      <c r="O167" s="128"/>
      <c r="P167" s="8">
        <v>67251.0</v>
      </c>
      <c r="Q167" s="128"/>
      <c r="R167" s="128"/>
      <c r="S167" s="171">
        <v>1163.0</v>
      </c>
      <c r="T167" s="172">
        <v>0.0</v>
      </c>
      <c r="U167" s="171">
        <v>56796.0</v>
      </c>
      <c r="V167" s="171">
        <v>1163.0</v>
      </c>
      <c r="W167" s="177">
        <v>55633.0</v>
      </c>
      <c r="X167" s="128"/>
      <c r="Y167" s="8">
        <v>8.0</v>
      </c>
      <c r="Z167" s="161"/>
      <c r="AA167" s="128"/>
      <c r="AB167" s="128"/>
      <c r="AC167" s="128"/>
      <c r="AD167" s="128"/>
      <c r="AE167" s="8">
        <v>926.0</v>
      </c>
      <c r="AF167" s="8">
        <v>56.0</v>
      </c>
      <c r="AG167" s="174">
        <v>56.0</v>
      </c>
      <c r="AH167" s="128"/>
      <c r="AI167" s="175">
        <v>44004.0</v>
      </c>
      <c r="AJ167" s="175">
        <v>44004.69027777778</v>
      </c>
      <c r="AK167" s="8" t="s">
        <v>381</v>
      </c>
      <c r="AL167" s="8" t="s">
        <v>353</v>
      </c>
      <c r="AM167" s="8" t="s">
        <v>379</v>
      </c>
      <c r="AN167" s="8" t="s">
        <v>311</v>
      </c>
      <c r="AO167" s="120"/>
      <c r="AQ167" s="128"/>
      <c r="AR167" s="128"/>
      <c r="AS167" s="128"/>
      <c r="AT167" s="128"/>
      <c r="AU167" s="128"/>
      <c r="AV167" s="128"/>
    </row>
    <row r="168" ht="16.5" customHeight="1">
      <c r="A168" s="170">
        <v>44003.0</v>
      </c>
      <c r="B168" s="8" t="s">
        <v>225</v>
      </c>
      <c r="C168" s="128"/>
      <c r="D168" s="128"/>
      <c r="E168" s="128"/>
      <c r="F168" s="128"/>
      <c r="G168" s="128"/>
      <c r="H168" s="128"/>
      <c r="I168" s="128"/>
      <c r="J168" s="128"/>
      <c r="K168" s="128"/>
      <c r="L168" s="128"/>
      <c r="M168" s="128"/>
      <c r="N168" s="128"/>
      <c r="O168" s="128"/>
      <c r="P168" s="8">
        <v>66074.0</v>
      </c>
      <c r="Q168" s="128"/>
      <c r="R168" s="128"/>
      <c r="S168" s="171">
        <v>1159.0</v>
      </c>
      <c r="T168" s="172">
        <v>0.0</v>
      </c>
      <c r="U168" s="171">
        <v>56018.0</v>
      </c>
      <c r="V168" s="171">
        <v>1159.0</v>
      </c>
      <c r="W168" s="177">
        <v>54859.0</v>
      </c>
      <c r="Y168" s="8">
        <v>11.0</v>
      </c>
      <c r="Z168" s="161"/>
      <c r="AA168" s="128"/>
      <c r="AB168" s="128"/>
      <c r="AC168" s="128"/>
      <c r="AD168" s="128"/>
      <c r="AE168" s="8">
        <v>922.0</v>
      </c>
      <c r="AF168" s="8">
        <v>56.0</v>
      </c>
      <c r="AG168" s="174">
        <v>56.0</v>
      </c>
      <c r="AH168" s="128"/>
      <c r="AI168" s="175">
        <v>44003.0</v>
      </c>
      <c r="AJ168" s="175">
        <v>44003.72430555556</v>
      </c>
      <c r="AK168" s="8" t="s">
        <v>317</v>
      </c>
      <c r="AL168" s="8" t="s">
        <v>334</v>
      </c>
      <c r="AM168" s="8" t="s">
        <v>379</v>
      </c>
      <c r="AN168" s="8" t="s">
        <v>311</v>
      </c>
      <c r="AQ168" s="128"/>
      <c r="AR168" s="128"/>
      <c r="AS168" s="128"/>
      <c r="AT168" s="128"/>
      <c r="AU168" s="128"/>
      <c r="AV168" s="128"/>
    </row>
    <row r="169" ht="16.5" customHeight="1">
      <c r="A169" s="170">
        <v>44002.0</v>
      </c>
      <c r="B169" s="8" t="s">
        <v>225</v>
      </c>
      <c r="C169" s="128"/>
      <c r="D169" s="128"/>
      <c r="E169" s="128"/>
      <c r="F169" s="128"/>
      <c r="G169" s="128"/>
      <c r="H169" s="128"/>
      <c r="I169" s="128"/>
      <c r="J169" s="128"/>
      <c r="K169" s="128"/>
      <c r="L169" s="128"/>
      <c r="M169" s="128"/>
      <c r="N169" s="128"/>
      <c r="O169" s="128"/>
      <c r="P169" s="8">
        <v>65045.0</v>
      </c>
      <c r="Q169" s="128"/>
      <c r="R169" s="128"/>
      <c r="S169" s="171">
        <v>1147.0</v>
      </c>
      <c r="T169" s="172">
        <v>0.0</v>
      </c>
      <c r="U169" s="171">
        <v>55237.0</v>
      </c>
      <c r="V169" s="171">
        <v>1147.0</v>
      </c>
      <c r="W169" s="171">
        <v>54090.0</v>
      </c>
      <c r="Y169" s="8">
        <v>9.0</v>
      </c>
      <c r="Z169" s="161"/>
      <c r="AA169" s="128"/>
      <c r="AB169" s="128"/>
      <c r="AC169" s="128"/>
      <c r="AD169" s="128"/>
      <c r="AE169" s="8">
        <v>920.0</v>
      </c>
      <c r="AF169" s="8">
        <v>56.0</v>
      </c>
      <c r="AG169" s="174">
        <v>56.0</v>
      </c>
      <c r="AH169" s="128"/>
      <c r="AI169" s="175">
        <v>44001.0</v>
      </c>
      <c r="AJ169" s="175">
        <v>44002.64166666666</v>
      </c>
      <c r="AK169" s="8" t="s">
        <v>317</v>
      </c>
      <c r="AL169" s="8" t="s">
        <v>339</v>
      </c>
      <c r="AM169" s="8" t="s">
        <v>379</v>
      </c>
      <c r="AN169" s="8" t="s">
        <v>311</v>
      </c>
      <c r="AQ169" s="128"/>
      <c r="AR169" s="128"/>
      <c r="AS169" s="128"/>
      <c r="AT169" s="128"/>
      <c r="AU169" s="128"/>
      <c r="AV169" s="128"/>
    </row>
    <row r="170" ht="16.5" customHeight="1">
      <c r="A170" s="170">
        <v>44001.0</v>
      </c>
      <c r="B170" s="8" t="s">
        <v>225</v>
      </c>
      <c r="C170" s="128"/>
      <c r="D170" s="128"/>
      <c r="E170" s="128"/>
      <c r="F170" s="128"/>
      <c r="G170" s="128"/>
      <c r="H170" s="128"/>
      <c r="I170" s="128"/>
      <c r="J170" s="128"/>
      <c r="K170" s="128"/>
      <c r="L170" s="128"/>
      <c r="M170" s="128"/>
      <c r="N170" s="128"/>
      <c r="O170" s="128"/>
      <c r="P170" s="8">
        <v>63535.0</v>
      </c>
      <c r="Q170" s="128"/>
      <c r="R170" s="128"/>
      <c r="S170" s="171">
        <v>1143.0</v>
      </c>
      <c r="T170" s="172">
        <v>0.0</v>
      </c>
      <c r="U170" s="171">
        <v>54091.0</v>
      </c>
      <c r="V170" s="171">
        <v>1143.0</v>
      </c>
      <c r="W170" s="171">
        <v>52948.0</v>
      </c>
      <c r="X170" s="128"/>
      <c r="Y170" s="8">
        <v>8.0</v>
      </c>
      <c r="Z170" s="161"/>
      <c r="AA170" s="128"/>
      <c r="AB170" s="128"/>
      <c r="AC170" s="128"/>
      <c r="AD170" s="128"/>
      <c r="AE170" s="8">
        <v>918.0</v>
      </c>
      <c r="AF170" s="8">
        <v>56.0</v>
      </c>
      <c r="AG170" s="174">
        <v>56.0</v>
      </c>
      <c r="AH170" s="128"/>
      <c r="AI170" s="175">
        <v>44001.0</v>
      </c>
      <c r="AJ170" s="175">
        <v>44002.64166666666</v>
      </c>
      <c r="AK170" s="8" t="s">
        <v>317</v>
      </c>
      <c r="AL170" s="8" t="s">
        <v>339</v>
      </c>
      <c r="AM170" s="8" t="s">
        <v>379</v>
      </c>
      <c r="AN170" s="8" t="s">
        <v>311</v>
      </c>
      <c r="AQ170" s="128"/>
      <c r="AR170" s="128"/>
      <c r="AS170" s="128"/>
      <c r="AT170" s="128"/>
      <c r="AU170" s="128"/>
      <c r="AV170" s="128"/>
    </row>
    <row r="171" ht="16.5" customHeight="1">
      <c r="A171" s="170">
        <v>44000.0</v>
      </c>
      <c r="B171" s="8" t="s">
        <v>225</v>
      </c>
      <c r="C171" s="128"/>
      <c r="D171" s="128"/>
      <c r="E171" s="128"/>
      <c r="F171" s="128"/>
      <c r="G171" s="128"/>
      <c r="H171" s="128"/>
      <c r="I171" s="128"/>
      <c r="J171" s="128"/>
      <c r="K171" s="128"/>
      <c r="L171" s="128"/>
      <c r="M171" s="128"/>
      <c r="N171" s="128"/>
      <c r="O171" s="128"/>
      <c r="P171" s="8">
        <v>62072.0</v>
      </c>
      <c r="Q171" s="128"/>
      <c r="R171" s="128"/>
      <c r="S171" s="171">
        <v>1135.0</v>
      </c>
      <c r="T171" s="172">
        <v>0.0</v>
      </c>
      <c r="U171" s="171">
        <v>52952.0</v>
      </c>
      <c r="V171" s="171">
        <v>1135.0</v>
      </c>
      <c r="W171" s="171">
        <v>51817.0</v>
      </c>
      <c r="Y171" s="174">
        <v>11.0</v>
      </c>
      <c r="Z171" s="161"/>
      <c r="AE171" s="174">
        <v>917.0</v>
      </c>
      <c r="AF171" s="8">
        <v>56.0</v>
      </c>
      <c r="AG171" s="174">
        <v>56.0</v>
      </c>
      <c r="AH171" s="128"/>
      <c r="AI171" s="175">
        <v>44000.0</v>
      </c>
      <c r="AJ171" s="175">
        <v>44000.65694444445</v>
      </c>
      <c r="AK171" s="8" t="s">
        <v>382</v>
      </c>
      <c r="AL171" s="8" t="s">
        <v>317</v>
      </c>
      <c r="AM171" s="8" t="s">
        <v>383</v>
      </c>
      <c r="AN171" s="8" t="s">
        <v>311</v>
      </c>
      <c r="AQ171" s="128"/>
      <c r="AR171" s="128"/>
      <c r="AS171" s="128"/>
      <c r="AT171" s="128"/>
      <c r="AU171" s="128"/>
      <c r="AV171" s="128"/>
    </row>
    <row r="172" ht="16.5" customHeight="1">
      <c r="A172" s="170">
        <v>43999.0</v>
      </c>
      <c r="B172" s="8" t="s">
        <v>225</v>
      </c>
      <c r="C172" s="128"/>
      <c r="D172" s="128"/>
      <c r="E172" s="128"/>
      <c r="F172" s="128"/>
      <c r="G172" s="128"/>
      <c r="H172" s="128"/>
      <c r="I172" s="128"/>
      <c r="J172" s="128"/>
      <c r="K172" s="128"/>
      <c r="L172" s="128"/>
      <c r="M172" s="128"/>
      <c r="N172" s="128"/>
      <c r="O172" s="128"/>
      <c r="P172" s="8">
        <v>60726.0</v>
      </c>
      <c r="Q172" s="128"/>
      <c r="R172" s="128"/>
      <c r="S172" s="171">
        <v>1129.0</v>
      </c>
      <c r="T172" s="172">
        <v>0.0</v>
      </c>
      <c r="U172" s="171">
        <v>51870.0</v>
      </c>
      <c r="V172" s="171">
        <v>1129.0</v>
      </c>
      <c r="W172" s="171">
        <v>50741.0</v>
      </c>
      <c r="Y172" s="174">
        <v>5.0</v>
      </c>
      <c r="Z172" s="161"/>
      <c r="AE172" s="174">
        <v>915.0</v>
      </c>
      <c r="AF172" s="8">
        <v>55.0</v>
      </c>
      <c r="AG172" s="174">
        <v>55.0</v>
      </c>
      <c r="AH172" s="128"/>
      <c r="AI172" s="175">
        <v>43999.0</v>
      </c>
      <c r="AJ172" s="175">
        <v>43999.64236111111</v>
      </c>
      <c r="AK172" s="8" t="s">
        <v>317</v>
      </c>
      <c r="AL172" s="8" t="s">
        <v>339</v>
      </c>
      <c r="AM172" s="8" t="s">
        <v>383</v>
      </c>
      <c r="AN172" s="8" t="s">
        <v>311</v>
      </c>
      <c r="AQ172" s="128"/>
      <c r="AR172" s="128"/>
      <c r="AS172" s="128"/>
      <c r="AT172" s="128"/>
      <c r="AU172" s="128"/>
      <c r="AV172" s="128"/>
    </row>
    <row r="173" ht="16.5" customHeight="1">
      <c r="A173" s="170">
        <v>43998.0</v>
      </c>
      <c r="B173" s="8" t="s">
        <v>225</v>
      </c>
      <c r="C173" s="128"/>
      <c r="D173" s="128"/>
      <c r="E173" s="128"/>
      <c r="F173" s="128"/>
      <c r="G173" s="128"/>
      <c r="H173" s="128"/>
      <c r="I173" s="128"/>
      <c r="J173" s="128"/>
      <c r="K173" s="128"/>
      <c r="L173" s="128"/>
      <c r="M173" s="128"/>
      <c r="N173" s="128"/>
      <c r="O173" s="128"/>
      <c r="P173" s="8">
        <v>59734.0</v>
      </c>
      <c r="Q173" s="128"/>
      <c r="R173" s="128"/>
      <c r="S173" s="171">
        <v>1129.0</v>
      </c>
      <c r="T173" s="172">
        <v>0.0</v>
      </c>
      <c r="U173" s="171">
        <v>51097.0</v>
      </c>
      <c r="V173" s="171">
        <v>1129.0</v>
      </c>
      <c r="W173" s="171">
        <v>49968.0</v>
      </c>
      <c r="Y173" s="174">
        <v>12.0</v>
      </c>
      <c r="Z173" s="161"/>
      <c r="AE173" s="174">
        <v>914.0</v>
      </c>
      <c r="AF173" s="8">
        <v>55.0</v>
      </c>
      <c r="AG173" s="174">
        <v>55.0</v>
      </c>
      <c r="AH173" s="128"/>
      <c r="AI173" s="175">
        <v>43998.0</v>
      </c>
      <c r="AJ173" s="175">
        <v>43998.63541666667</v>
      </c>
      <c r="AK173" s="8" t="s">
        <v>317</v>
      </c>
      <c r="AL173" s="8" t="s">
        <v>325</v>
      </c>
      <c r="AM173" s="8" t="s">
        <v>384</v>
      </c>
      <c r="AN173" s="8" t="s">
        <v>311</v>
      </c>
      <c r="AQ173" s="128"/>
      <c r="AR173" s="128"/>
      <c r="AS173" s="128"/>
      <c r="AT173" s="128"/>
      <c r="AU173" s="128"/>
      <c r="AV173" s="128"/>
    </row>
    <row r="174" ht="16.5" customHeight="1">
      <c r="A174" s="170">
        <v>43997.0</v>
      </c>
      <c r="B174" s="8" t="s">
        <v>225</v>
      </c>
      <c r="C174" s="128"/>
      <c r="D174" s="128"/>
      <c r="E174" s="128"/>
      <c r="F174" s="128"/>
      <c r="G174" s="128"/>
      <c r="H174" s="128"/>
      <c r="I174" s="128"/>
      <c r="J174" s="128"/>
      <c r="K174" s="128"/>
      <c r="L174" s="128"/>
      <c r="M174" s="128"/>
      <c r="N174" s="128"/>
      <c r="O174" s="128"/>
      <c r="P174" s="8">
        <v>59263.0</v>
      </c>
      <c r="Q174" s="128"/>
      <c r="R174" s="128"/>
      <c r="S174" s="171">
        <v>1126.0</v>
      </c>
      <c r="T174" s="172">
        <v>0.0</v>
      </c>
      <c r="U174" s="171">
        <v>50760.0</v>
      </c>
      <c r="V174" s="171">
        <v>1126.0</v>
      </c>
      <c r="W174" s="171">
        <v>49634.0</v>
      </c>
      <c r="Y174" s="8">
        <v>16.0</v>
      </c>
      <c r="Z174" s="161"/>
      <c r="AB174" s="128"/>
      <c r="AD174" s="128"/>
      <c r="AE174" s="8">
        <v>912.0</v>
      </c>
      <c r="AF174" s="8">
        <v>55.0</v>
      </c>
      <c r="AG174" s="8">
        <v>55.0</v>
      </c>
      <c r="AH174" s="128"/>
      <c r="AI174" s="175">
        <v>43997.0</v>
      </c>
      <c r="AJ174" s="175">
        <v>43997.62638888889</v>
      </c>
      <c r="AK174" s="8" t="s">
        <v>317</v>
      </c>
      <c r="AL174" s="8" t="s">
        <v>385</v>
      </c>
      <c r="AM174" s="8" t="s">
        <v>384</v>
      </c>
      <c r="AN174" s="8" t="s">
        <v>311</v>
      </c>
      <c r="AO174" s="120"/>
      <c r="AQ174" s="128"/>
      <c r="AR174" s="128"/>
      <c r="AS174" s="128"/>
      <c r="AT174" s="128"/>
      <c r="AU174" s="128"/>
      <c r="AV174" s="128"/>
    </row>
    <row r="175" ht="16.5" customHeight="1">
      <c r="A175" s="170">
        <v>43996.0</v>
      </c>
      <c r="B175" s="8" t="s">
        <v>225</v>
      </c>
      <c r="C175" s="128"/>
      <c r="D175" s="128"/>
      <c r="E175" s="128"/>
      <c r="F175" s="128"/>
      <c r="G175" s="128"/>
      <c r="H175" s="128"/>
      <c r="I175" s="128"/>
      <c r="J175" s="128"/>
      <c r="K175" s="128"/>
      <c r="L175" s="128"/>
      <c r="M175" s="128"/>
      <c r="N175" s="128"/>
      <c r="O175" s="128"/>
      <c r="P175" s="8">
        <v>57427.0</v>
      </c>
      <c r="Q175" s="128"/>
      <c r="R175" s="128"/>
      <c r="S175" s="171">
        <v>1125.0</v>
      </c>
      <c r="T175" s="172">
        <v>0.0</v>
      </c>
      <c r="U175" s="171">
        <v>49210.0</v>
      </c>
      <c r="V175" s="171">
        <v>1125.0</v>
      </c>
      <c r="W175" s="171">
        <v>48085.0</v>
      </c>
      <c r="Y175" s="8">
        <v>26.0</v>
      </c>
      <c r="Z175" s="161"/>
      <c r="AB175" s="128"/>
      <c r="AD175" s="128"/>
      <c r="AE175" s="8">
        <v>909.0</v>
      </c>
      <c r="AF175" s="8">
        <v>55.0</v>
      </c>
      <c r="AG175" s="8">
        <v>55.0</v>
      </c>
      <c r="AH175" s="128"/>
      <c r="AI175" s="175">
        <v>43996.0</v>
      </c>
      <c r="AJ175" s="175">
        <v>43996.611805555556</v>
      </c>
      <c r="AK175" s="8" t="s">
        <v>317</v>
      </c>
      <c r="AL175" s="8" t="s">
        <v>334</v>
      </c>
      <c r="AM175" s="8" t="s">
        <v>384</v>
      </c>
      <c r="AN175" s="8" t="s">
        <v>311</v>
      </c>
      <c r="AO175" s="120"/>
      <c r="AQ175" s="128"/>
      <c r="AR175" s="128"/>
      <c r="AS175" s="128"/>
      <c r="AT175" s="128"/>
      <c r="AU175" s="128"/>
      <c r="AV175" s="128"/>
    </row>
    <row r="176" ht="16.5" customHeight="1">
      <c r="A176" s="170">
        <v>43995.0</v>
      </c>
      <c r="B176" s="8" t="s">
        <v>225</v>
      </c>
      <c r="C176" s="128"/>
      <c r="D176" s="128"/>
      <c r="E176" s="128"/>
      <c r="F176" s="128"/>
      <c r="G176" s="128"/>
      <c r="H176" s="128"/>
      <c r="I176" s="128"/>
      <c r="J176" s="128"/>
      <c r="K176" s="128"/>
      <c r="L176" s="128"/>
      <c r="M176" s="128"/>
      <c r="N176" s="128"/>
      <c r="O176" s="128"/>
      <c r="P176" s="8">
        <v>56187.0</v>
      </c>
      <c r="Q176" s="128"/>
      <c r="R176" s="128"/>
      <c r="S176" s="171">
        <v>1123.0</v>
      </c>
      <c r="T176" s="172">
        <v>0.0</v>
      </c>
      <c r="U176" s="171">
        <v>48159.0</v>
      </c>
      <c r="V176" s="171">
        <v>1123.0</v>
      </c>
      <c r="W176" s="171">
        <v>47036.0</v>
      </c>
      <c r="Y176" s="8">
        <v>11.0</v>
      </c>
      <c r="Z176" s="161"/>
      <c r="AB176" s="128"/>
      <c r="AD176" s="128"/>
      <c r="AE176" s="8">
        <v>908.0</v>
      </c>
      <c r="AF176" s="8">
        <v>55.0</v>
      </c>
      <c r="AG176" s="8">
        <v>55.0</v>
      </c>
      <c r="AH176" s="128"/>
      <c r="AI176" s="175">
        <v>43995.0</v>
      </c>
      <c r="AJ176" s="175">
        <v>43995.611805555556</v>
      </c>
      <c r="AK176" s="8" t="s">
        <v>317</v>
      </c>
      <c r="AL176" s="8" t="s">
        <v>341</v>
      </c>
      <c r="AM176" s="8" t="s">
        <v>384</v>
      </c>
      <c r="AN176" s="8" t="s">
        <v>311</v>
      </c>
      <c r="AO176" s="120"/>
      <c r="AQ176" s="128"/>
      <c r="AR176" s="128"/>
      <c r="AS176" s="128"/>
      <c r="AT176" s="128"/>
      <c r="AU176" s="128"/>
      <c r="AV176" s="128"/>
    </row>
    <row r="177" ht="16.5" customHeight="1">
      <c r="A177" s="170">
        <v>43994.0</v>
      </c>
      <c r="B177" s="8" t="s">
        <v>225</v>
      </c>
      <c r="C177" s="128"/>
      <c r="D177" s="128"/>
      <c r="E177" s="128"/>
      <c r="F177" s="128"/>
      <c r="G177" s="128"/>
      <c r="H177" s="128"/>
      <c r="I177" s="128"/>
      <c r="J177" s="128"/>
      <c r="K177" s="128"/>
      <c r="L177" s="128"/>
      <c r="M177" s="128"/>
      <c r="N177" s="128"/>
      <c r="O177" s="128"/>
      <c r="P177" s="8">
        <v>54627.0</v>
      </c>
      <c r="Q177" s="128"/>
      <c r="R177" s="128"/>
      <c r="S177" s="171">
        <v>1118.0</v>
      </c>
      <c r="T177" s="172">
        <v>0.0</v>
      </c>
      <c r="U177" s="171">
        <v>46867.0</v>
      </c>
      <c r="V177" s="171">
        <v>1118.0</v>
      </c>
      <c r="W177" s="171">
        <v>45749.0</v>
      </c>
      <c r="Y177" s="8">
        <v>16.0</v>
      </c>
      <c r="Z177" s="161"/>
      <c r="AB177" s="128"/>
      <c r="AD177" s="128"/>
      <c r="AE177" s="8">
        <v>907.0</v>
      </c>
      <c r="AF177" s="8">
        <v>55.0</v>
      </c>
      <c r="AG177" s="8">
        <v>55.0</v>
      </c>
      <c r="AH177" s="128"/>
      <c r="AI177" s="175">
        <v>43993.0</v>
      </c>
      <c r="AJ177" s="175">
        <v>43994.63055555556</v>
      </c>
      <c r="AK177" s="8" t="s">
        <v>317</v>
      </c>
      <c r="AL177" s="8" t="s">
        <v>339</v>
      </c>
      <c r="AM177" s="8" t="s">
        <v>384</v>
      </c>
      <c r="AN177" s="8" t="s">
        <v>311</v>
      </c>
      <c r="AO177" s="120"/>
      <c r="AQ177" s="128"/>
      <c r="AR177" s="128"/>
      <c r="AS177" s="128"/>
      <c r="AT177" s="128"/>
      <c r="AU177" s="128"/>
      <c r="AV177" s="128"/>
    </row>
    <row r="178" ht="16.5" customHeight="1">
      <c r="A178" s="170">
        <v>43993.0</v>
      </c>
      <c r="B178" s="8" t="s">
        <v>225</v>
      </c>
      <c r="C178" s="128"/>
      <c r="D178" s="128"/>
      <c r="E178" s="128"/>
      <c r="F178" s="128"/>
      <c r="G178" s="128"/>
      <c r="H178" s="128"/>
      <c r="I178" s="128"/>
      <c r="J178" s="128"/>
      <c r="K178" s="128"/>
      <c r="L178" s="128"/>
      <c r="M178" s="128"/>
      <c r="N178" s="128"/>
      <c r="O178" s="128"/>
      <c r="P178" s="8">
        <v>52922.0</v>
      </c>
      <c r="Q178" s="128"/>
      <c r="R178" s="128"/>
      <c r="S178" s="171">
        <v>1108.0</v>
      </c>
      <c r="T178" s="172">
        <v>0.0</v>
      </c>
      <c r="U178" s="171">
        <v>45456.0</v>
      </c>
      <c r="V178" s="171">
        <v>1108.0</v>
      </c>
      <c r="W178" s="171">
        <v>44348.0</v>
      </c>
      <c r="Y178" s="8">
        <v>12.0</v>
      </c>
      <c r="Z178" s="161"/>
      <c r="AB178" s="128"/>
      <c r="AD178" s="128"/>
      <c r="AE178" s="8">
        <v>905.0</v>
      </c>
      <c r="AF178" s="8">
        <v>55.0</v>
      </c>
      <c r="AG178" s="8">
        <v>55.0</v>
      </c>
      <c r="AH178" s="128"/>
      <c r="AI178" s="175">
        <v>43993.0</v>
      </c>
      <c r="AJ178" s="175">
        <v>43994.63055555556</v>
      </c>
      <c r="AK178" s="8" t="s">
        <v>317</v>
      </c>
      <c r="AL178" s="8" t="s">
        <v>339</v>
      </c>
      <c r="AM178" s="8" t="s">
        <v>384</v>
      </c>
      <c r="AN178" s="8" t="s">
        <v>311</v>
      </c>
      <c r="AO178" s="120"/>
      <c r="AQ178" s="128"/>
      <c r="AR178" s="128"/>
      <c r="AS178" s="128"/>
      <c r="AT178" s="128"/>
      <c r="AU178" s="128"/>
      <c r="AV178" s="128"/>
    </row>
    <row r="179" ht="16.5" customHeight="1">
      <c r="A179" s="170">
        <v>43992.0</v>
      </c>
      <c r="B179" s="8" t="s">
        <v>225</v>
      </c>
      <c r="C179" s="128"/>
      <c r="D179" s="128"/>
      <c r="E179" s="128"/>
      <c r="F179" s="128"/>
      <c r="G179" s="128"/>
      <c r="H179" s="128"/>
      <c r="I179" s="128"/>
      <c r="J179" s="128"/>
      <c r="K179" s="128"/>
      <c r="L179" s="128"/>
      <c r="M179" s="128"/>
      <c r="N179" s="128"/>
      <c r="O179" s="128"/>
      <c r="P179" s="8">
        <v>51248.0</v>
      </c>
      <c r="Q179" s="128"/>
      <c r="R179" s="128"/>
      <c r="S179" s="171">
        <v>1092.0</v>
      </c>
      <c r="T179" s="172">
        <v>0.0</v>
      </c>
      <c r="U179" s="171">
        <v>44010.0</v>
      </c>
      <c r="V179" s="171">
        <v>1092.0</v>
      </c>
      <c r="W179" s="171">
        <v>42918.0</v>
      </c>
      <c r="Y179" s="8">
        <v>11.0</v>
      </c>
      <c r="Z179" s="161"/>
      <c r="AB179" s="128"/>
      <c r="AD179" s="128"/>
      <c r="AE179" s="8">
        <v>903.0</v>
      </c>
      <c r="AF179" s="8">
        <v>55.0</v>
      </c>
      <c r="AG179" s="8">
        <v>55.0</v>
      </c>
      <c r="AH179" s="128"/>
      <c r="AI179" s="175">
        <v>43992.0</v>
      </c>
      <c r="AJ179" s="175">
        <v>43992.679861111115</v>
      </c>
      <c r="AK179" s="8" t="s">
        <v>317</v>
      </c>
      <c r="AL179" s="8" t="s">
        <v>339</v>
      </c>
      <c r="AM179" s="8" t="s">
        <v>384</v>
      </c>
      <c r="AN179" s="8" t="s">
        <v>311</v>
      </c>
      <c r="AO179" s="120"/>
      <c r="AQ179" s="128"/>
      <c r="AR179" s="128"/>
      <c r="AS179" s="128"/>
      <c r="AT179" s="128"/>
      <c r="AU179" s="128"/>
      <c r="AV179" s="128"/>
    </row>
    <row r="180" ht="16.5" customHeight="1">
      <c r="A180" s="170">
        <v>43991.0</v>
      </c>
      <c r="B180" s="8" t="s">
        <v>225</v>
      </c>
      <c r="C180" s="128"/>
      <c r="D180" s="128"/>
      <c r="E180" s="128"/>
      <c r="F180" s="128"/>
      <c r="G180" s="128"/>
      <c r="H180" s="128"/>
      <c r="I180" s="128"/>
      <c r="J180" s="128"/>
      <c r="K180" s="128"/>
      <c r="L180" s="128"/>
      <c r="M180" s="128"/>
      <c r="N180" s="128"/>
      <c r="O180" s="128"/>
      <c r="P180" s="8">
        <v>50029.0</v>
      </c>
      <c r="Q180" s="128"/>
      <c r="R180" s="128"/>
      <c r="S180" s="171">
        <v>1081.0</v>
      </c>
      <c r="T180" s="172">
        <v>0.0</v>
      </c>
      <c r="U180" s="171">
        <v>42999.0</v>
      </c>
      <c r="V180" s="171">
        <v>1081.0</v>
      </c>
      <c r="W180" s="171">
        <v>41918.0</v>
      </c>
      <c r="Y180" s="8">
        <v>16.0</v>
      </c>
      <c r="Z180" s="161"/>
      <c r="AB180" s="128"/>
      <c r="AD180" s="128"/>
      <c r="AE180" s="8">
        <v>901.0</v>
      </c>
      <c r="AF180" s="8">
        <v>55.0</v>
      </c>
      <c r="AG180" s="8">
        <v>55.0</v>
      </c>
      <c r="AH180" s="128"/>
      <c r="AI180" s="175">
        <v>43991.0</v>
      </c>
      <c r="AJ180" s="175">
        <v>43991.64791666667</v>
      </c>
      <c r="AK180" s="8" t="s">
        <v>317</v>
      </c>
      <c r="AL180" s="8" t="s">
        <v>385</v>
      </c>
      <c r="AM180" s="8" t="s">
        <v>386</v>
      </c>
      <c r="AN180" s="8" t="s">
        <v>311</v>
      </c>
      <c r="AO180" s="120"/>
      <c r="AQ180" s="128"/>
      <c r="AR180" s="128"/>
      <c r="AS180" s="128"/>
      <c r="AT180" s="128"/>
      <c r="AU180" s="128"/>
      <c r="AV180" s="128"/>
    </row>
    <row r="181" ht="16.5" customHeight="1">
      <c r="A181" s="170">
        <v>43990.0</v>
      </c>
      <c r="B181" s="8" t="s">
        <v>225</v>
      </c>
      <c r="C181" s="128"/>
      <c r="D181" s="128"/>
      <c r="E181" s="128"/>
      <c r="F181" s="128"/>
      <c r="G181" s="128"/>
      <c r="H181" s="128"/>
      <c r="I181" s="128"/>
      <c r="J181" s="128"/>
      <c r="K181" s="128"/>
      <c r="L181" s="128"/>
      <c r="M181" s="128"/>
      <c r="N181" s="128"/>
      <c r="O181" s="128"/>
      <c r="P181" s="8">
        <v>49482.0</v>
      </c>
      <c r="Q181" s="128"/>
      <c r="R181" s="128"/>
      <c r="S181" s="171">
        <v>1073.0</v>
      </c>
      <c r="T181" s="172">
        <v>0.0</v>
      </c>
      <c r="U181" s="171">
        <v>42528.0</v>
      </c>
      <c r="V181" s="171">
        <v>1073.0</v>
      </c>
      <c r="W181" s="171">
        <v>41455.0</v>
      </c>
      <c r="Y181" s="8">
        <v>13.0</v>
      </c>
      <c r="Z181" s="161"/>
      <c r="AB181" s="128"/>
      <c r="AD181" s="128"/>
      <c r="AE181" s="8">
        <v>895.0</v>
      </c>
      <c r="AF181" s="8">
        <v>55.0</v>
      </c>
      <c r="AG181" s="8">
        <v>55.0</v>
      </c>
      <c r="AH181" s="128"/>
      <c r="AI181" s="175">
        <v>43990.0</v>
      </c>
      <c r="AJ181" s="175">
        <v>43990.617361111115</v>
      </c>
      <c r="AK181" s="8" t="s">
        <v>317</v>
      </c>
      <c r="AL181" s="8" t="s">
        <v>385</v>
      </c>
      <c r="AM181" s="8" t="s">
        <v>386</v>
      </c>
      <c r="AN181" s="8" t="s">
        <v>311</v>
      </c>
      <c r="AO181" s="120"/>
      <c r="AQ181" s="128"/>
      <c r="AR181" s="128"/>
      <c r="AS181" s="128"/>
      <c r="AT181" s="128"/>
      <c r="AU181" s="128"/>
      <c r="AV181" s="128"/>
    </row>
    <row r="182" ht="16.5" customHeight="1">
      <c r="A182" s="170">
        <v>43989.0</v>
      </c>
      <c r="B182" s="8" t="s">
        <v>225</v>
      </c>
      <c r="C182" s="128"/>
      <c r="D182" s="128"/>
      <c r="E182" s="128"/>
      <c r="F182" s="128"/>
      <c r="G182" s="128"/>
      <c r="H182" s="128"/>
      <c r="I182" s="128"/>
      <c r="J182" s="128"/>
      <c r="K182" s="128"/>
      <c r="L182" s="128"/>
      <c r="M182" s="128"/>
      <c r="N182" s="128"/>
      <c r="O182" s="128"/>
      <c r="P182" s="8">
        <v>47855.0</v>
      </c>
      <c r="Q182" s="128"/>
      <c r="R182" s="128"/>
      <c r="S182" s="171">
        <v>1061.0</v>
      </c>
      <c r="T182" s="172">
        <v>0.0</v>
      </c>
      <c r="U182" s="171">
        <v>41124.0</v>
      </c>
      <c r="V182" s="171">
        <v>1061.0</v>
      </c>
      <c r="W182" s="171">
        <v>40063.0</v>
      </c>
      <c r="Y182" s="8">
        <v>14.0</v>
      </c>
      <c r="Z182" s="161"/>
      <c r="AB182" s="128"/>
      <c r="AD182" s="128"/>
      <c r="AE182" s="8">
        <v>890.0</v>
      </c>
      <c r="AF182" s="8">
        <v>55.0</v>
      </c>
      <c r="AG182" s="8">
        <v>55.0</v>
      </c>
      <c r="AH182" s="128"/>
      <c r="AI182" s="175">
        <v>43989.0</v>
      </c>
      <c r="AJ182" s="175">
        <v>43989.61319444445</v>
      </c>
      <c r="AK182" s="8" t="s">
        <v>371</v>
      </c>
      <c r="AL182" s="8" t="s">
        <v>339</v>
      </c>
      <c r="AM182" s="8" t="s">
        <v>386</v>
      </c>
      <c r="AN182" s="8" t="s">
        <v>311</v>
      </c>
      <c r="AO182" s="120"/>
      <c r="AQ182" s="128"/>
      <c r="AR182" s="128"/>
      <c r="AS182" s="128"/>
      <c r="AT182" s="128"/>
      <c r="AU182" s="128"/>
      <c r="AV182" s="128"/>
    </row>
    <row r="183" ht="16.5" customHeight="1">
      <c r="A183" s="170">
        <v>43988.0</v>
      </c>
      <c r="B183" s="8" t="s">
        <v>225</v>
      </c>
      <c r="C183" s="128"/>
      <c r="D183" s="128"/>
      <c r="E183" s="128"/>
      <c r="F183" s="128"/>
      <c r="G183" s="128"/>
      <c r="H183" s="128"/>
      <c r="I183" s="128"/>
      <c r="J183" s="128"/>
      <c r="K183" s="128"/>
      <c r="L183" s="128"/>
      <c r="M183" s="128"/>
      <c r="N183" s="128"/>
      <c r="O183" s="128"/>
      <c r="P183" s="8">
        <v>46064.0</v>
      </c>
      <c r="Q183" s="128"/>
      <c r="R183" s="128"/>
      <c r="S183" s="171">
        <v>1044.0</v>
      </c>
      <c r="T183" s="172">
        <v>0.0</v>
      </c>
      <c r="U183" s="171">
        <v>39572.0</v>
      </c>
      <c r="V183" s="171">
        <v>1044.0</v>
      </c>
      <c r="W183" s="171">
        <v>38528.0</v>
      </c>
      <c r="Y183" s="8">
        <v>16.0</v>
      </c>
      <c r="Z183" s="161"/>
      <c r="AB183" s="128"/>
      <c r="AD183" s="128"/>
      <c r="AE183" s="8">
        <v>888.0</v>
      </c>
      <c r="AF183" s="8">
        <v>55.0</v>
      </c>
      <c r="AG183" s="8">
        <v>55.0</v>
      </c>
      <c r="AH183" s="128"/>
      <c r="AI183" s="175">
        <v>43988.0</v>
      </c>
      <c r="AJ183" s="175">
        <v>43988.59930555556</v>
      </c>
      <c r="AK183" s="8" t="s">
        <v>317</v>
      </c>
      <c r="AL183" s="8" t="s">
        <v>325</v>
      </c>
      <c r="AM183" s="8" t="s">
        <v>386</v>
      </c>
      <c r="AN183" s="8" t="s">
        <v>311</v>
      </c>
      <c r="AO183" s="120"/>
      <c r="AQ183" s="128"/>
      <c r="AR183" s="128"/>
      <c r="AS183" s="128"/>
      <c r="AT183" s="128"/>
      <c r="AU183" s="128"/>
      <c r="AV183" s="128"/>
    </row>
    <row r="184" ht="16.5" customHeight="1">
      <c r="A184" s="170">
        <v>43987.0</v>
      </c>
      <c r="B184" s="8" t="s">
        <v>225</v>
      </c>
      <c r="C184" s="128"/>
      <c r="D184" s="128"/>
      <c r="E184" s="128"/>
      <c r="F184" s="128"/>
      <c r="G184" s="128"/>
      <c r="H184" s="128"/>
      <c r="I184" s="128"/>
      <c r="J184" s="128"/>
      <c r="K184" s="128"/>
      <c r="L184" s="128"/>
      <c r="M184" s="128"/>
      <c r="N184" s="128"/>
      <c r="O184" s="128"/>
      <c r="P184" s="8">
        <v>44752.0</v>
      </c>
      <c r="Q184" s="128"/>
      <c r="R184" s="128"/>
      <c r="S184" s="171">
        <v>1027.0</v>
      </c>
      <c r="T184" s="172">
        <v>0.0</v>
      </c>
      <c r="U184" s="171">
        <v>38458.0</v>
      </c>
      <c r="V184" s="171">
        <v>1027.0</v>
      </c>
      <c r="W184" s="171">
        <v>37431.0</v>
      </c>
      <c r="Y184" s="8">
        <v>14.0</v>
      </c>
      <c r="Z184" s="161"/>
      <c r="AB184" s="128"/>
      <c r="AD184" s="128"/>
      <c r="AE184" s="8">
        <v>882.0</v>
      </c>
      <c r="AF184" s="8">
        <v>55.0</v>
      </c>
      <c r="AG184" s="8">
        <v>55.0</v>
      </c>
      <c r="AH184" s="128"/>
      <c r="AI184" s="175">
        <v>43987.0</v>
      </c>
      <c r="AJ184" s="175">
        <v>43987.65347222222</v>
      </c>
      <c r="AK184" s="8" t="s">
        <v>387</v>
      </c>
      <c r="AL184" s="8" t="s">
        <v>374</v>
      </c>
      <c r="AM184" s="8" t="s">
        <v>386</v>
      </c>
      <c r="AN184" s="8" t="s">
        <v>311</v>
      </c>
      <c r="AO184" s="120"/>
      <c r="AQ184" s="128"/>
      <c r="AR184" s="128"/>
      <c r="AS184" s="128"/>
      <c r="AT184" s="128"/>
      <c r="AU184" s="128"/>
      <c r="AV184" s="128"/>
    </row>
    <row r="185" ht="16.5" customHeight="1">
      <c r="A185" s="170">
        <v>43986.0</v>
      </c>
      <c r="B185" s="8" t="s">
        <v>225</v>
      </c>
      <c r="C185" s="128"/>
      <c r="D185" s="128"/>
      <c r="E185" s="128"/>
      <c r="F185" s="128"/>
      <c r="G185" s="128"/>
      <c r="H185" s="128"/>
      <c r="I185" s="128"/>
      <c r="J185" s="128"/>
      <c r="K185" s="128"/>
      <c r="L185" s="128"/>
      <c r="M185" s="128"/>
      <c r="N185" s="128"/>
      <c r="O185" s="128"/>
      <c r="P185" s="8">
        <v>43602.0</v>
      </c>
      <c r="Q185" s="128"/>
      <c r="R185" s="128"/>
      <c r="S185" s="171">
        <v>1025.0</v>
      </c>
      <c r="T185" s="172">
        <v>0.0</v>
      </c>
      <c r="U185" s="171">
        <v>37505.0</v>
      </c>
      <c r="V185" s="171">
        <v>1025.0</v>
      </c>
      <c r="W185" s="171">
        <v>36480.0</v>
      </c>
      <c r="Y185" s="8">
        <v>13.0</v>
      </c>
      <c r="Z185" s="161"/>
      <c r="AB185" s="128"/>
      <c r="AD185" s="128"/>
      <c r="AE185" s="8">
        <v>881.0</v>
      </c>
      <c r="AF185" s="8">
        <v>55.0</v>
      </c>
      <c r="AG185" s="8">
        <v>55.0</v>
      </c>
      <c r="AH185" s="128"/>
      <c r="AI185" s="175">
        <v>43986.0</v>
      </c>
      <c r="AJ185" s="175">
        <v>43986.64166666666</v>
      </c>
      <c r="AK185" s="8" t="s">
        <v>317</v>
      </c>
      <c r="AL185" s="8" t="s">
        <v>339</v>
      </c>
      <c r="AM185" s="8" t="s">
        <v>386</v>
      </c>
      <c r="AN185" s="8" t="s">
        <v>311</v>
      </c>
      <c r="AO185" s="120"/>
      <c r="AQ185" s="128"/>
      <c r="AR185" s="128"/>
      <c r="AS185" s="128"/>
      <c r="AT185" s="128"/>
      <c r="AU185" s="128"/>
      <c r="AV185" s="128"/>
    </row>
    <row r="186" ht="16.5" customHeight="1">
      <c r="A186" s="170">
        <v>43985.0</v>
      </c>
      <c r="B186" s="8" t="s">
        <v>225</v>
      </c>
      <c r="C186" s="128"/>
      <c r="D186" s="128"/>
      <c r="E186" s="128"/>
      <c r="F186" s="128"/>
      <c r="G186" s="128"/>
      <c r="H186" s="128"/>
      <c r="I186" s="128"/>
      <c r="J186" s="128"/>
      <c r="K186" s="128"/>
      <c r="L186" s="128"/>
      <c r="M186" s="128"/>
      <c r="N186" s="128"/>
      <c r="O186" s="128"/>
      <c r="P186" s="8">
        <v>42152.0</v>
      </c>
      <c r="Q186" s="128"/>
      <c r="R186" s="128"/>
      <c r="S186" s="171">
        <v>989.0</v>
      </c>
      <c r="T186" s="172">
        <v>0.0</v>
      </c>
      <c r="U186" s="171">
        <v>36233.0</v>
      </c>
      <c r="V186" s="171">
        <v>989.0</v>
      </c>
      <c r="W186" s="171">
        <v>35244.0</v>
      </c>
      <c r="Y186" s="8">
        <v>10.0</v>
      </c>
      <c r="Z186" s="161"/>
      <c r="AB186" s="128"/>
      <c r="AD186" s="128"/>
      <c r="AE186" s="8">
        <v>879.0</v>
      </c>
      <c r="AF186" s="8">
        <v>55.0</v>
      </c>
      <c r="AG186" s="8">
        <v>55.0</v>
      </c>
      <c r="AH186" s="128"/>
      <c r="AI186" s="175">
        <v>43985.0</v>
      </c>
      <c r="AJ186" s="175">
        <v>43985.70625</v>
      </c>
      <c r="AK186" s="8" t="s">
        <v>388</v>
      </c>
      <c r="AL186" s="8" t="s">
        <v>360</v>
      </c>
      <c r="AM186" s="8" t="s">
        <v>386</v>
      </c>
      <c r="AN186" s="8" t="s">
        <v>311</v>
      </c>
      <c r="AO186" s="120"/>
      <c r="AQ186" s="128"/>
      <c r="AR186" s="128"/>
      <c r="AS186" s="128"/>
      <c r="AT186" s="128"/>
      <c r="AU186" s="128"/>
      <c r="AV186" s="128"/>
    </row>
    <row r="187" ht="16.5" customHeight="1">
      <c r="A187" s="170">
        <v>43984.0</v>
      </c>
      <c r="B187" s="8" t="s">
        <v>225</v>
      </c>
      <c r="C187" s="128"/>
      <c r="D187" s="128"/>
      <c r="E187" s="128"/>
      <c r="F187" s="128"/>
      <c r="G187" s="128"/>
      <c r="H187" s="128"/>
      <c r="I187" s="128"/>
      <c r="J187" s="128"/>
      <c r="K187" s="128"/>
      <c r="L187" s="128"/>
      <c r="M187" s="128"/>
      <c r="N187" s="128"/>
      <c r="O187" s="128"/>
      <c r="P187" s="8">
        <v>41413.0</v>
      </c>
      <c r="Q187" s="128"/>
      <c r="R187" s="128"/>
      <c r="S187" s="171">
        <v>987.0</v>
      </c>
      <c r="T187" s="172">
        <v>0.0</v>
      </c>
      <c r="U187" s="171">
        <v>35587.0</v>
      </c>
      <c r="V187" s="171">
        <v>987.0</v>
      </c>
      <c r="W187" s="171">
        <v>34600.0</v>
      </c>
      <c r="Y187" s="8">
        <v>10.0</v>
      </c>
      <c r="Z187" s="161"/>
      <c r="AB187" s="128"/>
      <c r="AD187" s="128"/>
      <c r="AE187" s="8">
        <v>879.0</v>
      </c>
      <c r="AF187" s="8">
        <v>55.0</v>
      </c>
      <c r="AG187" s="8">
        <v>55.0</v>
      </c>
      <c r="AH187" s="128"/>
      <c r="AI187" s="175">
        <v>43984.0</v>
      </c>
      <c r="AJ187" s="175">
        <v>43984.62986111111</v>
      </c>
      <c r="AK187" s="8" t="s">
        <v>317</v>
      </c>
      <c r="AL187" s="8" t="s">
        <v>389</v>
      </c>
      <c r="AM187" s="8" t="s">
        <v>386</v>
      </c>
      <c r="AN187" s="8" t="s">
        <v>311</v>
      </c>
      <c r="AO187" s="120"/>
      <c r="AQ187" s="128"/>
      <c r="AR187" s="128"/>
      <c r="AS187" s="128"/>
      <c r="AT187" s="128"/>
      <c r="AU187" s="128"/>
      <c r="AV187" s="128"/>
    </row>
    <row r="188" ht="16.5" customHeight="1">
      <c r="A188" s="170">
        <v>43983.0</v>
      </c>
      <c r="B188" s="8" t="s">
        <v>225</v>
      </c>
      <c r="C188" s="128"/>
      <c r="D188" s="128"/>
      <c r="E188" s="128"/>
      <c r="F188" s="128"/>
      <c r="G188" s="128"/>
      <c r="H188" s="128"/>
      <c r="I188" s="128"/>
      <c r="J188" s="128"/>
      <c r="K188" s="128"/>
      <c r="L188" s="128"/>
      <c r="M188" s="128"/>
      <c r="N188" s="128"/>
      <c r="O188" s="128"/>
      <c r="P188" s="8">
        <v>40736.0</v>
      </c>
      <c r="Q188" s="128"/>
      <c r="R188" s="128"/>
      <c r="S188" s="171">
        <v>985.0</v>
      </c>
      <c r="T188" s="172">
        <v>0.0</v>
      </c>
      <c r="U188" s="171">
        <v>35017.0</v>
      </c>
      <c r="V188" s="171">
        <v>985.0</v>
      </c>
      <c r="W188" s="171">
        <v>34032.0</v>
      </c>
      <c r="Y188" s="8">
        <v>16.0</v>
      </c>
      <c r="Z188" s="161"/>
      <c r="AB188" s="128"/>
      <c r="AD188" s="128"/>
      <c r="AE188" s="8">
        <v>880.0</v>
      </c>
      <c r="AF188" s="8">
        <v>55.0</v>
      </c>
      <c r="AG188" s="8">
        <v>55.0</v>
      </c>
      <c r="AH188" s="128"/>
      <c r="AI188" s="175">
        <v>43983.0</v>
      </c>
      <c r="AJ188" s="175">
        <v>43983.658437499995</v>
      </c>
      <c r="AK188" s="8" t="s">
        <v>385</v>
      </c>
      <c r="AL188" s="8" t="s">
        <v>325</v>
      </c>
      <c r="AM188" s="8" t="s">
        <v>390</v>
      </c>
      <c r="AN188" s="8" t="s">
        <v>311</v>
      </c>
      <c r="AO188" s="120"/>
      <c r="AQ188" s="128"/>
      <c r="AR188" s="128"/>
      <c r="AS188" s="128"/>
      <c r="AT188" s="128"/>
      <c r="AU188" s="128"/>
      <c r="AV188" s="128"/>
    </row>
    <row r="189" ht="16.5" customHeight="1">
      <c r="A189" s="170">
        <v>43982.0</v>
      </c>
      <c r="B189" s="8" t="s">
        <v>225</v>
      </c>
      <c r="C189" s="128"/>
      <c r="D189" s="128"/>
      <c r="E189" s="128"/>
      <c r="F189" s="128"/>
      <c r="G189" s="128"/>
      <c r="H189" s="128"/>
      <c r="I189" s="128"/>
      <c r="J189" s="128"/>
      <c r="K189" s="128"/>
      <c r="L189" s="128"/>
      <c r="M189" s="128"/>
      <c r="N189" s="128"/>
      <c r="O189" s="128"/>
      <c r="P189" s="8">
        <v>39281.0</v>
      </c>
      <c r="Q189" s="128"/>
      <c r="R189" s="128"/>
      <c r="S189" s="171">
        <v>981.0</v>
      </c>
      <c r="T189" s="172">
        <v>0.0</v>
      </c>
      <c r="U189" s="171">
        <v>33728.0</v>
      </c>
      <c r="V189" s="171">
        <v>981.0</v>
      </c>
      <c r="W189" s="171">
        <v>32747.0</v>
      </c>
      <c r="Y189" s="8">
        <v>18.0</v>
      </c>
      <c r="Z189" s="161"/>
      <c r="AB189" s="128"/>
      <c r="AD189" s="128"/>
      <c r="AE189" s="8">
        <v>873.0</v>
      </c>
      <c r="AF189" s="8">
        <v>55.0</v>
      </c>
      <c r="AG189" s="174">
        <v>55.0</v>
      </c>
      <c r="AH189" s="128"/>
      <c r="AI189" s="175">
        <v>43982.0</v>
      </c>
      <c r="AJ189" s="175">
        <v>43982.71319444444</v>
      </c>
      <c r="AK189" s="8" t="s">
        <v>371</v>
      </c>
      <c r="AL189" s="8" t="s">
        <v>339</v>
      </c>
      <c r="AM189" s="8" t="s">
        <v>390</v>
      </c>
      <c r="AN189" s="8" t="s">
        <v>311</v>
      </c>
      <c r="AO189" s="120"/>
      <c r="AQ189" s="128"/>
      <c r="AR189" s="128"/>
      <c r="AS189" s="128"/>
      <c r="AT189" s="128"/>
      <c r="AU189" s="128"/>
      <c r="AV189" s="128"/>
    </row>
    <row r="190" ht="16.5" customHeight="1">
      <c r="A190" s="170">
        <v>43981.0</v>
      </c>
      <c r="B190" s="8" t="s">
        <v>225</v>
      </c>
      <c r="C190" s="128"/>
      <c r="D190" s="128"/>
      <c r="E190" s="128"/>
      <c r="F190" s="128"/>
      <c r="G190" s="128"/>
      <c r="H190" s="128"/>
      <c r="I190" s="128"/>
      <c r="J190" s="128"/>
      <c r="K190" s="128"/>
      <c r="L190" s="128"/>
      <c r="M190" s="128"/>
      <c r="N190" s="128"/>
      <c r="O190" s="128"/>
      <c r="P190" s="8">
        <v>37761.0</v>
      </c>
      <c r="Q190" s="128"/>
      <c r="R190" s="128"/>
      <c r="S190" s="171">
        <v>977.0</v>
      </c>
      <c r="T190" s="172">
        <v>0.0</v>
      </c>
      <c r="U190" s="171">
        <v>32380.0</v>
      </c>
      <c r="V190" s="171">
        <v>977.0</v>
      </c>
      <c r="W190" s="171">
        <v>31403.0</v>
      </c>
      <c r="Y190" s="8">
        <v>17.0</v>
      </c>
      <c r="Z190" s="161"/>
      <c r="AB190" s="128"/>
      <c r="AD190" s="128"/>
      <c r="AE190" s="8">
        <v>865.0</v>
      </c>
      <c r="AF190" s="8">
        <v>55.0</v>
      </c>
      <c r="AG190" s="174">
        <v>55.0</v>
      </c>
      <c r="AH190" s="128"/>
      <c r="AI190" s="175">
        <v>43981.0</v>
      </c>
      <c r="AJ190" s="176">
        <v>43981.615277777775</v>
      </c>
      <c r="AK190" s="8" t="s">
        <v>352</v>
      </c>
      <c r="AL190" s="8" t="s">
        <v>325</v>
      </c>
      <c r="AM190" s="8" t="s">
        <v>390</v>
      </c>
      <c r="AN190" s="8" t="s">
        <v>311</v>
      </c>
      <c r="AO190" s="120"/>
      <c r="AQ190" s="128"/>
      <c r="AR190" s="128"/>
      <c r="AS190" s="128"/>
      <c r="AT190" s="128"/>
      <c r="AU190" s="128"/>
      <c r="AV190" s="128"/>
    </row>
    <row r="191" ht="16.5" customHeight="1">
      <c r="A191" s="170">
        <v>43980.0</v>
      </c>
      <c r="B191" s="8" t="s">
        <v>225</v>
      </c>
      <c r="C191" s="128"/>
      <c r="D191" s="128"/>
      <c r="E191" s="128"/>
      <c r="F191" s="128"/>
      <c r="G191" s="128"/>
      <c r="H191" s="128"/>
      <c r="I191" s="128"/>
      <c r="J191" s="128"/>
      <c r="K191" s="128"/>
      <c r="L191" s="128"/>
      <c r="M191" s="128"/>
      <c r="N191" s="128"/>
      <c r="O191" s="128"/>
      <c r="P191" s="8">
        <v>36266.0</v>
      </c>
      <c r="Q191" s="128"/>
      <c r="R191" s="128"/>
      <c r="S191" s="171">
        <v>975.0</v>
      </c>
      <c r="T191" s="172">
        <v>0.0</v>
      </c>
      <c r="U191" s="171">
        <v>31075.0</v>
      </c>
      <c r="V191" s="171">
        <v>975.0</v>
      </c>
      <c r="W191" s="171">
        <v>30100.0</v>
      </c>
      <c r="Y191" s="8">
        <v>14.0</v>
      </c>
      <c r="Z191" s="161"/>
      <c r="AB191" s="128"/>
      <c r="AD191" s="128"/>
      <c r="AE191" s="8">
        <v>859.0</v>
      </c>
      <c r="AF191" s="8">
        <v>55.0</v>
      </c>
      <c r="AG191" s="174">
        <v>55.0</v>
      </c>
      <c r="AH191" s="128"/>
      <c r="AI191" s="175">
        <v>43980.43125</v>
      </c>
      <c r="AJ191" s="176">
        <v>43980.7</v>
      </c>
      <c r="AK191" s="8" t="s">
        <v>381</v>
      </c>
      <c r="AL191" s="8" t="s">
        <v>359</v>
      </c>
      <c r="AM191" s="8" t="s">
        <v>390</v>
      </c>
      <c r="AN191" s="8" t="s">
        <v>311</v>
      </c>
      <c r="AO191" s="120"/>
      <c r="AQ191" s="128"/>
      <c r="AR191" s="128"/>
      <c r="AS191" s="128"/>
      <c r="AT191" s="128"/>
      <c r="AU191" s="128"/>
      <c r="AV191" s="128"/>
    </row>
    <row r="192" ht="16.5" customHeight="1">
      <c r="A192" s="170">
        <v>43979.0</v>
      </c>
      <c r="B192" s="8" t="s">
        <v>225</v>
      </c>
      <c r="C192" s="128"/>
      <c r="D192" s="128"/>
      <c r="E192" s="128"/>
      <c r="F192" s="128"/>
      <c r="G192" s="128"/>
      <c r="H192" s="128"/>
      <c r="I192" s="128"/>
      <c r="J192" s="128"/>
      <c r="K192" s="128"/>
      <c r="L192" s="128"/>
      <c r="M192" s="128"/>
      <c r="N192" s="128"/>
      <c r="O192" s="128"/>
      <c r="P192" s="8">
        <v>35332.0</v>
      </c>
      <c r="Q192" s="128"/>
      <c r="R192" s="128"/>
      <c r="S192" s="171">
        <v>974.0</v>
      </c>
      <c r="T192" s="172">
        <v>0.0</v>
      </c>
      <c r="U192" s="171">
        <v>30266.0</v>
      </c>
      <c r="V192" s="171">
        <v>974.0</v>
      </c>
      <c r="W192" s="171">
        <v>29292.0</v>
      </c>
      <c r="Y192" s="8">
        <v>17.0</v>
      </c>
      <c r="Z192" s="161"/>
      <c r="AB192" s="128"/>
      <c r="AD192" s="128"/>
      <c r="AE192" s="8">
        <v>855.0</v>
      </c>
      <c r="AF192" s="8">
        <v>55.0</v>
      </c>
      <c r="AG192" s="174">
        <v>55.0</v>
      </c>
      <c r="AH192" s="128"/>
      <c r="AI192" s="175">
        <v>43978.20833333333</v>
      </c>
      <c r="AJ192" s="176">
        <v>43979.65902777778</v>
      </c>
      <c r="AK192" s="8" t="s">
        <v>325</v>
      </c>
      <c r="AL192" s="8" t="s">
        <v>360</v>
      </c>
      <c r="AM192" s="8" t="s">
        <v>391</v>
      </c>
      <c r="AN192" s="8" t="s">
        <v>311</v>
      </c>
      <c r="AO192" s="120"/>
      <c r="AQ192" s="128"/>
      <c r="AR192" s="128"/>
      <c r="AS192" s="128"/>
      <c r="AT192" s="128"/>
      <c r="AU192" s="128"/>
      <c r="AV192" s="128"/>
    </row>
    <row r="193" ht="16.5" customHeight="1">
      <c r="A193" s="170">
        <v>43978.0</v>
      </c>
      <c r="B193" s="8" t="s">
        <v>225</v>
      </c>
      <c r="C193" s="128"/>
      <c r="D193" s="128"/>
      <c r="E193" s="128"/>
      <c r="F193" s="128"/>
      <c r="G193" s="128"/>
      <c r="H193" s="128"/>
      <c r="I193" s="128"/>
      <c r="J193" s="128"/>
      <c r="K193" s="128"/>
      <c r="L193" s="128"/>
      <c r="M193" s="128"/>
      <c r="N193" s="128"/>
      <c r="O193" s="128"/>
      <c r="P193" s="8">
        <v>34411.0</v>
      </c>
      <c r="Q193" s="128"/>
      <c r="R193" s="128"/>
      <c r="S193" s="171">
        <v>970.0</v>
      </c>
      <c r="T193" s="172">
        <v>0.0</v>
      </c>
      <c r="U193" s="171">
        <v>29544.0</v>
      </c>
      <c r="V193" s="171">
        <v>970.0</v>
      </c>
      <c r="W193" s="171">
        <v>28574.0</v>
      </c>
      <c r="Y193" s="8">
        <v>21.0</v>
      </c>
      <c r="Z193" s="161"/>
      <c r="AB193" s="128"/>
      <c r="AD193" s="128"/>
      <c r="AE193" s="8">
        <v>849.0</v>
      </c>
      <c r="AF193" s="8">
        <v>54.0</v>
      </c>
      <c r="AG193" s="174">
        <v>54.0</v>
      </c>
      <c r="AH193" s="128"/>
      <c r="AI193" s="175">
        <v>43978.0</v>
      </c>
      <c r="AJ193" s="176">
        <v>43978.71041666667</v>
      </c>
      <c r="AK193" s="8" t="s">
        <v>373</v>
      </c>
      <c r="AL193" s="8" t="s">
        <v>339</v>
      </c>
      <c r="AM193" s="8" t="s">
        <v>391</v>
      </c>
      <c r="AN193" s="8" t="s">
        <v>311</v>
      </c>
      <c r="AO193" s="120"/>
      <c r="AQ193" s="128"/>
      <c r="AR193" s="128"/>
      <c r="AS193" s="128"/>
      <c r="AT193" s="128"/>
      <c r="AU193" s="128"/>
      <c r="AV193" s="128"/>
    </row>
    <row r="194" ht="16.5" customHeight="1">
      <c r="A194" s="170">
        <v>43977.0</v>
      </c>
      <c r="B194" s="8" t="s">
        <v>225</v>
      </c>
      <c r="C194" s="128"/>
      <c r="D194" s="128"/>
      <c r="E194" s="128"/>
      <c r="F194" s="128"/>
      <c r="G194" s="128"/>
      <c r="H194" s="128"/>
      <c r="I194" s="128"/>
      <c r="J194" s="128"/>
      <c r="K194" s="128"/>
      <c r="L194" s="128"/>
      <c r="M194" s="128"/>
      <c r="N194" s="128"/>
      <c r="O194" s="128"/>
      <c r="P194" s="8">
        <v>34175.0</v>
      </c>
      <c r="Q194" s="128"/>
      <c r="R194" s="128"/>
      <c r="S194" s="171">
        <v>968.0</v>
      </c>
      <c r="T194" s="172">
        <v>0.0</v>
      </c>
      <c r="U194" s="171">
        <v>29387.0</v>
      </c>
      <c r="V194" s="171">
        <v>968.0</v>
      </c>
      <c r="W194" s="171">
        <v>28419.0</v>
      </c>
      <c r="Y194" s="8">
        <v>25.0</v>
      </c>
      <c r="Z194" s="161"/>
      <c r="AB194" s="128"/>
      <c r="AD194" s="128"/>
      <c r="AE194" s="8">
        <v>848.0</v>
      </c>
      <c r="AF194" s="8">
        <v>54.0</v>
      </c>
      <c r="AG194" s="174">
        <v>54.0</v>
      </c>
      <c r="AH194" s="128"/>
      <c r="AI194" s="175">
        <v>43977.0</v>
      </c>
      <c r="AJ194" s="176">
        <v>43977.65053240741</v>
      </c>
      <c r="AK194" s="8" t="s">
        <v>392</v>
      </c>
      <c r="AL194" s="8" t="s">
        <v>385</v>
      </c>
      <c r="AM194" s="8" t="s">
        <v>391</v>
      </c>
      <c r="AN194" s="8" t="s">
        <v>311</v>
      </c>
      <c r="AO194" s="120"/>
      <c r="AQ194" s="128"/>
      <c r="AR194" s="128"/>
      <c r="AS194" s="128"/>
      <c r="AT194" s="128"/>
      <c r="AU194" s="128"/>
      <c r="AV194" s="128"/>
    </row>
    <row r="195" ht="16.5" customHeight="1">
      <c r="A195" s="170">
        <v>43976.0</v>
      </c>
      <c r="B195" s="8" t="s">
        <v>225</v>
      </c>
      <c r="C195" s="128"/>
      <c r="D195" s="128"/>
      <c r="E195" s="128"/>
      <c r="F195" s="128"/>
      <c r="G195" s="128"/>
      <c r="H195" s="128"/>
      <c r="I195" s="128"/>
      <c r="J195" s="128"/>
      <c r="K195" s="128"/>
      <c r="L195" s="128"/>
      <c r="M195" s="128"/>
      <c r="N195" s="128"/>
      <c r="O195" s="128"/>
      <c r="P195" s="8">
        <v>33503.0</v>
      </c>
      <c r="Q195" s="128"/>
      <c r="R195" s="128"/>
      <c r="S195" s="171">
        <v>963.0</v>
      </c>
      <c r="T195" s="172">
        <v>0.0</v>
      </c>
      <c r="U195" s="171">
        <v>28819.0</v>
      </c>
      <c r="V195" s="171">
        <v>963.0</v>
      </c>
      <c r="W195" s="171">
        <v>27856.0</v>
      </c>
      <c r="Y195" s="8">
        <v>19.0</v>
      </c>
      <c r="Z195" s="161"/>
      <c r="AB195" s="128"/>
      <c r="AD195" s="128"/>
      <c r="AE195" s="8">
        <v>843.0</v>
      </c>
      <c r="AF195" s="8">
        <v>54.0</v>
      </c>
      <c r="AG195" s="174">
        <v>54.0</v>
      </c>
      <c r="AH195" s="128"/>
      <c r="AI195" s="175">
        <v>43976.0</v>
      </c>
      <c r="AJ195" s="176">
        <v>43976.65625</v>
      </c>
      <c r="AK195" s="8" t="s">
        <v>388</v>
      </c>
      <c r="AL195" s="8" t="s">
        <v>230</v>
      </c>
      <c r="AM195" s="8" t="s">
        <v>391</v>
      </c>
      <c r="AN195" s="8" t="s">
        <v>311</v>
      </c>
      <c r="AO195" s="120"/>
      <c r="AQ195" s="128"/>
      <c r="AR195" s="128"/>
      <c r="AS195" s="128"/>
      <c r="AT195" s="128"/>
      <c r="AU195" s="128"/>
      <c r="AV195" s="128"/>
    </row>
    <row r="196" ht="16.5" customHeight="1">
      <c r="A196" s="170">
        <v>43975.0</v>
      </c>
      <c r="B196" s="8" t="s">
        <v>225</v>
      </c>
      <c r="C196" s="128"/>
      <c r="D196" s="128"/>
      <c r="E196" s="128"/>
      <c r="F196" s="128"/>
      <c r="G196" s="128"/>
      <c r="H196" s="128"/>
      <c r="I196" s="128"/>
      <c r="J196" s="128"/>
      <c r="K196" s="128"/>
      <c r="L196" s="128"/>
      <c r="M196" s="128"/>
      <c r="N196" s="128"/>
      <c r="O196" s="128"/>
      <c r="P196" s="8">
        <v>32620.0</v>
      </c>
      <c r="Q196" s="128"/>
      <c r="R196" s="128"/>
      <c r="S196" s="171">
        <v>957.0</v>
      </c>
      <c r="T196" s="172">
        <v>0.0</v>
      </c>
      <c r="U196" s="171">
        <v>28067.0</v>
      </c>
      <c r="V196" s="171">
        <v>957.0</v>
      </c>
      <c r="W196" s="171">
        <v>27110.0</v>
      </c>
      <c r="Y196" s="8">
        <v>25.0</v>
      </c>
      <c r="Z196" s="161"/>
      <c r="AB196" s="128"/>
      <c r="AD196" s="128"/>
      <c r="AE196" s="8">
        <v>839.0</v>
      </c>
      <c r="AF196" s="8">
        <v>54.0</v>
      </c>
      <c r="AG196" s="174">
        <v>54.0</v>
      </c>
      <c r="AH196" s="128"/>
      <c r="AI196" s="175">
        <v>43975.0</v>
      </c>
      <c r="AJ196" s="176">
        <v>43975.60951388889</v>
      </c>
      <c r="AK196" s="8" t="s">
        <v>339</v>
      </c>
      <c r="AL196" s="8" t="s">
        <v>385</v>
      </c>
      <c r="AM196" s="8" t="s">
        <v>391</v>
      </c>
      <c r="AN196" s="8" t="s">
        <v>311</v>
      </c>
      <c r="AO196" s="120"/>
      <c r="AQ196" s="128"/>
      <c r="AR196" s="128"/>
      <c r="AS196" s="128"/>
      <c r="AT196" s="128"/>
      <c r="AU196" s="128"/>
      <c r="AV196" s="128"/>
    </row>
    <row r="197" ht="16.5" customHeight="1">
      <c r="A197" s="170">
        <v>43974.0</v>
      </c>
      <c r="B197" s="8" t="s">
        <v>225</v>
      </c>
      <c r="C197" s="128"/>
      <c r="D197" s="128"/>
      <c r="E197" s="128"/>
      <c r="F197" s="128"/>
      <c r="G197" s="128"/>
      <c r="H197" s="128"/>
      <c r="I197" s="128"/>
      <c r="J197" s="128"/>
      <c r="K197" s="128"/>
      <c r="L197" s="128"/>
      <c r="M197" s="128"/>
      <c r="N197" s="128"/>
      <c r="O197" s="128"/>
      <c r="P197" s="8">
        <v>31412.0</v>
      </c>
      <c r="Q197" s="128"/>
      <c r="R197" s="128"/>
      <c r="S197" s="171">
        <v>954.0</v>
      </c>
      <c r="T197" s="172">
        <v>0.0</v>
      </c>
      <c r="U197" s="171">
        <v>26979.0</v>
      </c>
      <c r="V197" s="171">
        <v>954.0</v>
      </c>
      <c r="W197" s="171">
        <v>26025.0</v>
      </c>
      <c r="Y197" s="174">
        <v>21.0</v>
      </c>
      <c r="Z197" s="161"/>
      <c r="AE197" s="174">
        <v>837.0</v>
      </c>
      <c r="AF197" s="174">
        <v>54.0</v>
      </c>
      <c r="AG197" s="174">
        <v>54.0</v>
      </c>
      <c r="AH197" s="128"/>
      <c r="AI197" s="175">
        <v>43974.0</v>
      </c>
      <c r="AJ197" s="175">
        <v>43974.66458333333</v>
      </c>
      <c r="AK197" s="8" t="s">
        <v>393</v>
      </c>
      <c r="AL197" s="8" t="s">
        <v>385</v>
      </c>
      <c r="AM197" s="8" t="s">
        <v>391</v>
      </c>
      <c r="AN197" s="8" t="s">
        <v>311</v>
      </c>
      <c r="AQ197" s="128"/>
      <c r="AR197" s="128"/>
      <c r="AS197" s="128"/>
      <c r="AT197" s="128"/>
      <c r="AU197" s="128"/>
      <c r="AV197" s="128"/>
    </row>
    <row r="198" ht="16.5" customHeight="1">
      <c r="A198" s="170">
        <v>43973.0</v>
      </c>
      <c r="B198" s="8" t="s">
        <v>225</v>
      </c>
      <c r="C198" s="128"/>
      <c r="D198" s="128"/>
      <c r="E198" s="128"/>
      <c r="F198" s="128"/>
      <c r="G198" s="128"/>
      <c r="H198" s="128"/>
      <c r="I198" s="128"/>
      <c r="J198" s="128"/>
      <c r="K198" s="128"/>
      <c r="L198" s="128"/>
      <c r="M198" s="128"/>
      <c r="N198" s="128"/>
      <c r="O198" s="128"/>
      <c r="P198" s="8">
        <v>30046.0</v>
      </c>
      <c r="Q198" s="128"/>
      <c r="R198" s="128"/>
      <c r="S198" s="171">
        <v>952.0</v>
      </c>
      <c r="T198" s="172">
        <v>0.0</v>
      </c>
      <c r="U198" s="171">
        <v>25816.0</v>
      </c>
      <c r="V198" s="171">
        <v>952.0</v>
      </c>
      <c r="W198" s="171">
        <v>24864.0</v>
      </c>
      <c r="Y198" s="174">
        <v>16.0</v>
      </c>
      <c r="Z198" s="161"/>
      <c r="AE198" s="174">
        <v>834.0</v>
      </c>
      <c r="AF198" s="174">
        <v>54.0</v>
      </c>
      <c r="AG198" s="174">
        <v>54.0</v>
      </c>
      <c r="AH198" s="128"/>
      <c r="AI198" s="175">
        <v>43973.0</v>
      </c>
      <c r="AJ198" s="175">
        <v>43973.70625</v>
      </c>
      <c r="AK198" s="8" t="s">
        <v>381</v>
      </c>
      <c r="AL198" s="8" t="s">
        <v>374</v>
      </c>
      <c r="AM198" s="8" t="s">
        <v>391</v>
      </c>
      <c r="AN198" s="8" t="s">
        <v>311</v>
      </c>
      <c r="AQ198" s="128"/>
      <c r="AR198" s="128"/>
      <c r="AS198" s="128"/>
      <c r="AT198" s="128"/>
      <c r="AU198" s="128"/>
      <c r="AV198" s="128"/>
    </row>
    <row r="199" ht="16.5" customHeight="1">
      <c r="A199" s="170">
        <v>43972.0</v>
      </c>
      <c r="B199" s="8" t="s">
        <v>225</v>
      </c>
      <c r="C199" s="128"/>
      <c r="D199" s="128"/>
      <c r="E199" s="128"/>
      <c r="F199" s="128"/>
      <c r="G199" s="128"/>
      <c r="H199" s="128"/>
      <c r="I199" s="128"/>
      <c r="J199" s="128"/>
      <c r="K199" s="128"/>
      <c r="L199" s="128"/>
      <c r="M199" s="128"/>
      <c r="N199" s="128"/>
      <c r="O199" s="128"/>
      <c r="P199" s="8">
        <v>29221.0</v>
      </c>
      <c r="Q199" s="128"/>
      <c r="R199" s="128"/>
      <c r="S199" s="171">
        <v>950.0</v>
      </c>
      <c r="T199" s="172">
        <v>0.0</v>
      </c>
      <c r="U199" s="171">
        <v>24138.0</v>
      </c>
      <c r="V199" s="171">
        <v>950.0</v>
      </c>
      <c r="W199" s="171">
        <v>23188.0</v>
      </c>
      <c r="Y199" s="174">
        <v>14.0</v>
      </c>
      <c r="Z199" s="161"/>
      <c r="AE199" s="174">
        <v>827.0</v>
      </c>
      <c r="AF199" s="174">
        <v>54.0</v>
      </c>
      <c r="AG199" s="174">
        <v>54.0</v>
      </c>
      <c r="AH199" s="128"/>
      <c r="AI199" s="175">
        <v>43972.0</v>
      </c>
      <c r="AJ199" s="175">
        <v>43972.67152777778</v>
      </c>
      <c r="AK199" s="8" t="s">
        <v>339</v>
      </c>
      <c r="AL199" s="8" t="s">
        <v>360</v>
      </c>
      <c r="AM199" s="8" t="s">
        <v>391</v>
      </c>
      <c r="AN199" s="8" t="s">
        <v>311</v>
      </c>
      <c r="AQ199" s="128"/>
      <c r="AR199" s="128"/>
      <c r="AS199" s="128"/>
      <c r="AT199" s="128"/>
      <c r="AU199" s="128"/>
      <c r="AV199" s="128"/>
    </row>
    <row r="200" ht="16.5" customHeight="1">
      <c r="A200" s="170">
        <v>43971.0</v>
      </c>
      <c r="B200" s="8" t="s">
        <v>225</v>
      </c>
      <c r="C200" s="128"/>
      <c r="D200" s="128"/>
      <c r="E200" s="128"/>
      <c r="F200" s="128"/>
      <c r="G200" s="128"/>
      <c r="H200" s="128"/>
      <c r="I200" s="128"/>
      <c r="J200" s="128"/>
      <c r="K200" s="128"/>
      <c r="L200" s="128"/>
      <c r="M200" s="128"/>
      <c r="N200" s="128"/>
      <c r="O200" s="128"/>
      <c r="P200" s="8">
        <v>27944.0</v>
      </c>
      <c r="Q200" s="128"/>
      <c r="R200" s="128"/>
      <c r="S200" s="171">
        <v>945.0</v>
      </c>
      <c r="T200" s="172">
        <v>0.0</v>
      </c>
      <c r="U200" s="171">
        <v>23034.0</v>
      </c>
      <c r="V200" s="171">
        <v>945.0</v>
      </c>
      <c r="W200" s="171">
        <v>22089.0</v>
      </c>
      <c r="Y200" s="174">
        <v>15.0</v>
      </c>
      <c r="Z200" s="161"/>
      <c r="AE200" s="174">
        <v>824.0</v>
      </c>
      <c r="AF200" s="174">
        <v>54.0</v>
      </c>
      <c r="AG200" s="174">
        <v>54.0</v>
      </c>
      <c r="AH200" s="128"/>
      <c r="AI200" s="175">
        <v>43971.0</v>
      </c>
      <c r="AJ200" s="175">
        <v>43971.63958333334</v>
      </c>
      <c r="AK200" s="8" t="s">
        <v>385</v>
      </c>
      <c r="AL200" s="8" t="s">
        <v>230</v>
      </c>
      <c r="AM200" s="8" t="s">
        <v>394</v>
      </c>
      <c r="AN200" s="8" t="s">
        <v>311</v>
      </c>
      <c r="AQ200" s="128"/>
      <c r="AR200" s="128"/>
      <c r="AS200" s="128"/>
      <c r="AT200" s="128"/>
      <c r="AU200" s="128"/>
      <c r="AV200" s="128"/>
    </row>
    <row r="201" ht="16.5" customHeight="1">
      <c r="A201" s="170">
        <v>43970.0</v>
      </c>
      <c r="B201" s="8" t="s">
        <v>225</v>
      </c>
      <c r="C201" s="128"/>
      <c r="D201" s="128"/>
      <c r="E201" s="128"/>
      <c r="F201" s="128"/>
      <c r="G201" s="128"/>
      <c r="H201" s="128"/>
      <c r="I201" s="128"/>
      <c r="J201" s="128"/>
      <c r="K201" s="128"/>
      <c r="L201" s="128"/>
      <c r="M201" s="128"/>
      <c r="N201" s="128"/>
      <c r="O201" s="128"/>
      <c r="P201" s="8">
        <v>27349.0</v>
      </c>
      <c r="Q201" s="128"/>
      <c r="R201" s="128"/>
      <c r="S201" s="171">
        <v>944.0</v>
      </c>
      <c r="T201" s="172">
        <v>0.0</v>
      </c>
      <c r="U201" s="171">
        <v>22506.0</v>
      </c>
      <c r="V201" s="171">
        <v>944.0</v>
      </c>
      <c r="W201" s="171">
        <v>21562.0</v>
      </c>
      <c r="Y201" s="174">
        <v>24.0</v>
      </c>
      <c r="Z201" s="161"/>
      <c r="AE201" s="174">
        <v>820.0</v>
      </c>
      <c r="AF201" s="174">
        <v>54.0</v>
      </c>
      <c r="AG201" s="174">
        <v>54.0</v>
      </c>
      <c r="AH201" s="128"/>
      <c r="AI201" s="175">
        <v>43970.0</v>
      </c>
      <c r="AJ201" s="175">
        <v>43970.725694444445</v>
      </c>
      <c r="AK201" s="8" t="s">
        <v>385</v>
      </c>
      <c r="AL201" s="8" t="s">
        <v>373</v>
      </c>
      <c r="AM201" s="8" t="s">
        <v>394</v>
      </c>
      <c r="AN201" s="8" t="s">
        <v>311</v>
      </c>
      <c r="AQ201" s="128"/>
      <c r="AR201" s="128"/>
      <c r="AS201" s="128"/>
      <c r="AT201" s="128"/>
      <c r="AU201" s="128"/>
      <c r="AV201" s="128"/>
    </row>
    <row r="202" ht="16.5" customHeight="1">
      <c r="A202" s="170">
        <v>43969.0</v>
      </c>
      <c r="B202" s="8" t="s">
        <v>225</v>
      </c>
      <c r="C202" s="128"/>
      <c r="D202" s="128"/>
      <c r="E202" s="128"/>
      <c r="F202" s="128"/>
      <c r="G202" s="128"/>
      <c r="H202" s="128"/>
      <c r="I202" s="128"/>
      <c r="J202" s="128"/>
      <c r="K202" s="128"/>
      <c r="L202" s="128"/>
      <c r="M202" s="128"/>
      <c r="N202" s="128"/>
      <c r="O202" s="128"/>
      <c r="P202" s="8">
        <v>26706.0</v>
      </c>
      <c r="Q202" s="128"/>
      <c r="R202" s="128"/>
      <c r="S202" s="171">
        <v>940.0</v>
      </c>
      <c r="T202" s="172">
        <v>0.0</v>
      </c>
      <c r="U202" s="171">
        <v>21954.0</v>
      </c>
      <c r="V202" s="171">
        <v>940.0</v>
      </c>
      <c r="W202" s="171">
        <v>21014.0</v>
      </c>
      <c r="Y202" s="174">
        <v>22.0</v>
      </c>
      <c r="Z202" s="161"/>
      <c r="AE202" s="174">
        <v>815.0</v>
      </c>
      <c r="AF202" s="174">
        <v>54.0</v>
      </c>
      <c r="AG202" s="174">
        <v>54.0</v>
      </c>
      <c r="AH202" s="128"/>
      <c r="AI202" s="175">
        <v>43969.0</v>
      </c>
      <c r="AJ202" s="175">
        <v>43969.65069444444</v>
      </c>
      <c r="AK202" s="8" t="s">
        <v>385</v>
      </c>
      <c r="AL202" s="8" t="s">
        <v>373</v>
      </c>
      <c r="AM202" s="8" t="s">
        <v>394</v>
      </c>
      <c r="AN202" s="8" t="s">
        <v>311</v>
      </c>
      <c r="AQ202" s="128"/>
      <c r="AR202" s="128"/>
      <c r="AS202" s="128"/>
      <c r="AT202" s="128"/>
      <c r="AU202" s="128"/>
      <c r="AV202" s="128"/>
    </row>
    <row r="203" ht="16.5" customHeight="1">
      <c r="A203" s="170">
        <v>43968.0</v>
      </c>
      <c r="B203" s="8" t="s">
        <v>225</v>
      </c>
      <c r="C203" s="128"/>
      <c r="D203" s="128"/>
      <c r="E203" s="128"/>
      <c r="F203" s="128"/>
      <c r="G203" s="128"/>
      <c r="H203" s="128"/>
      <c r="I203" s="128"/>
      <c r="J203" s="128"/>
      <c r="K203" s="128"/>
      <c r="L203" s="128"/>
      <c r="M203" s="128"/>
      <c r="N203" s="128"/>
      <c r="O203" s="128"/>
      <c r="P203" s="8">
        <v>26034.0</v>
      </c>
      <c r="Q203" s="128"/>
      <c r="R203" s="128"/>
      <c r="S203" s="171">
        <v>940.0</v>
      </c>
      <c r="T203" s="172">
        <v>0.0</v>
      </c>
      <c r="U203" s="171">
        <v>21392.0</v>
      </c>
      <c r="V203" s="171">
        <v>940.0</v>
      </c>
      <c r="W203" s="171">
        <v>20452.0</v>
      </c>
      <c r="Y203" s="174">
        <v>14.0</v>
      </c>
      <c r="Z203" s="161"/>
      <c r="AE203" s="174">
        <v>810.0</v>
      </c>
      <c r="AF203" s="174">
        <v>54.0</v>
      </c>
      <c r="AG203" s="174">
        <v>54.0</v>
      </c>
      <c r="AH203" s="128"/>
      <c r="AI203" s="175">
        <v>43968.0</v>
      </c>
      <c r="AJ203" s="175">
        <v>43968.60486111111</v>
      </c>
      <c r="AK203" s="8" t="s">
        <v>385</v>
      </c>
      <c r="AL203" s="8" t="s">
        <v>325</v>
      </c>
      <c r="AM203" s="8" t="s">
        <v>394</v>
      </c>
      <c r="AN203" s="8" t="s">
        <v>311</v>
      </c>
      <c r="AQ203" s="128"/>
      <c r="AR203" s="128"/>
      <c r="AS203" s="128"/>
      <c r="AT203" s="128"/>
      <c r="AU203" s="128"/>
      <c r="AV203" s="128"/>
    </row>
    <row r="204" ht="16.5" customHeight="1">
      <c r="A204" s="170">
        <v>43967.0</v>
      </c>
      <c r="B204" s="8" t="s">
        <v>225</v>
      </c>
      <c r="C204" s="128"/>
      <c r="D204" s="128"/>
      <c r="E204" s="128"/>
      <c r="F204" s="128"/>
      <c r="G204" s="128"/>
      <c r="H204" s="128"/>
      <c r="I204" s="128"/>
      <c r="J204" s="128"/>
      <c r="K204" s="128"/>
      <c r="L204" s="128"/>
      <c r="M204" s="128"/>
      <c r="N204" s="128"/>
      <c r="O204" s="128"/>
      <c r="P204" s="8">
        <v>25386.0</v>
      </c>
      <c r="Q204" s="128"/>
      <c r="R204" s="128"/>
      <c r="S204" s="171">
        <v>932.0</v>
      </c>
      <c r="T204" s="172">
        <v>0.0</v>
      </c>
      <c r="U204" s="171">
        <v>20703.0</v>
      </c>
      <c r="V204" s="171">
        <v>932.0</v>
      </c>
      <c r="W204" s="171">
        <v>19771.0</v>
      </c>
      <c r="Y204" s="174">
        <v>20.0</v>
      </c>
      <c r="Z204" s="161"/>
      <c r="AE204" s="174">
        <v>804.0</v>
      </c>
      <c r="AF204" s="174">
        <v>53.0</v>
      </c>
      <c r="AG204" s="174">
        <v>53.0</v>
      </c>
      <c r="AH204" s="128"/>
      <c r="AI204" s="175">
        <v>43967.0</v>
      </c>
      <c r="AJ204" s="175">
        <v>43967.663194444445</v>
      </c>
      <c r="AK204" s="8" t="s">
        <v>325</v>
      </c>
      <c r="AL204" s="8" t="s">
        <v>339</v>
      </c>
      <c r="AM204" s="8" t="s">
        <v>395</v>
      </c>
      <c r="AN204" s="8" t="s">
        <v>311</v>
      </c>
      <c r="AQ204" s="128"/>
      <c r="AR204" s="128"/>
      <c r="AS204" s="128"/>
      <c r="AT204" s="128"/>
      <c r="AU204" s="128"/>
      <c r="AV204" s="128"/>
    </row>
    <row r="205" ht="16.5" customHeight="1">
      <c r="A205" s="170">
        <v>43966.0</v>
      </c>
      <c r="B205" s="8" t="s">
        <v>225</v>
      </c>
      <c r="C205" s="128"/>
      <c r="D205" s="128"/>
      <c r="E205" s="128"/>
      <c r="F205" s="128"/>
      <c r="G205" s="128"/>
      <c r="H205" s="128"/>
      <c r="I205" s="128"/>
      <c r="J205" s="128"/>
      <c r="K205" s="128"/>
      <c r="L205" s="128"/>
      <c r="M205" s="128"/>
      <c r="N205" s="128"/>
      <c r="O205" s="128"/>
      <c r="P205" s="8">
        <v>24785.0</v>
      </c>
      <c r="Q205" s="128"/>
      <c r="R205" s="128"/>
      <c r="S205" s="171">
        <v>931.0</v>
      </c>
      <c r="T205" s="172">
        <v>0.0</v>
      </c>
      <c r="U205" s="171">
        <v>19915.0</v>
      </c>
      <c r="V205" s="171">
        <v>931.0</v>
      </c>
      <c r="W205" s="171">
        <v>18984.0</v>
      </c>
      <c r="Y205" s="174">
        <v>17.0</v>
      </c>
      <c r="Z205" s="161"/>
      <c r="AE205" s="174">
        <v>796.0</v>
      </c>
      <c r="AF205" s="174">
        <v>53.0</v>
      </c>
      <c r="AG205" s="174">
        <v>53.0</v>
      </c>
      <c r="AH205" s="128"/>
      <c r="AI205" s="175">
        <v>43966.0</v>
      </c>
      <c r="AJ205" s="175">
        <v>43966.71041666667</v>
      </c>
      <c r="AK205" s="8" t="s">
        <v>385</v>
      </c>
      <c r="AL205" s="8" t="s">
        <v>373</v>
      </c>
      <c r="AM205" s="8" t="s">
        <v>396</v>
      </c>
      <c r="AN205" s="8" t="s">
        <v>311</v>
      </c>
      <c r="AQ205" s="128"/>
      <c r="AR205" s="128"/>
      <c r="AS205" s="128"/>
      <c r="AT205" s="128"/>
      <c r="AU205" s="128"/>
      <c r="AV205" s="128"/>
    </row>
    <row r="206" ht="16.5" customHeight="1">
      <c r="A206" s="170">
        <v>43965.0</v>
      </c>
      <c r="B206" s="8" t="s">
        <v>225</v>
      </c>
      <c r="C206" s="128"/>
      <c r="D206" s="128"/>
      <c r="E206" s="128"/>
      <c r="F206" s="128"/>
      <c r="G206" s="128"/>
      <c r="H206" s="128"/>
      <c r="I206" s="128"/>
      <c r="J206" s="128"/>
      <c r="K206" s="128"/>
      <c r="L206" s="128"/>
      <c r="M206" s="128"/>
      <c r="N206" s="128"/>
      <c r="O206" s="128"/>
      <c r="P206" s="8">
        <v>24168.0</v>
      </c>
      <c r="Q206" s="128"/>
      <c r="R206" s="128"/>
      <c r="S206" s="171">
        <v>930.0</v>
      </c>
      <c r="T206" s="172">
        <v>0.0</v>
      </c>
      <c r="U206" s="171">
        <v>19293.0</v>
      </c>
      <c r="V206" s="171">
        <v>930.0</v>
      </c>
      <c r="W206" s="171">
        <v>18363.0</v>
      </c>
      <c r="Y206" s="174">
        <v>18.0</v>
      </c>
      <c r="Z206" s="161"/>
      <c r="AE206" s="174">
        <v>792.0</v>
      </c>
      <c r="AF206" s="174">
        <v>53.0</v>
      </c>
      <c r="AG206" s="174">
        <v>53.0</v>
      </c>
      <c r="AH206" s="128"/>
      <c r="AI206" s="175">
        <v>43965.0</v>
      </c>
      <c r="AJ206" s="175">
        <v>43965.665972222225</v>
      </c>
      <c r="AK206" s="8" t="s">
        <v>325</v>
      </c>
      <c r="AL206" s="8" t="s">
        <v>339</v>
      </c>
      <c r="AM206" s="8" t="s">
        <v>396</v>
      </c>
      <c r="AN206" s="8" t="s">
        <v>311</v>
      </c>
      <c r="AQ206" s="128"/>
      <c r="AR206" s="128"/>
      <c r="AS206" s="128"/>
      <c r="AT206" s="128"/>
      <c r="AU206" s="128"/>
      <c r="AV206" s="128"/>
    </row>
    <row r="207" ht="16.5" customHeight="1">
      <c r="A207" s="170">
        <v>43964.0</v>
      </c>
      <c r="B207" s="8" t="s">
        <v>225</v>
      </c>
      <c r="C207" s="128"/>
      <c r="D207" s="128"/>
      <c r="E207" s="128"/>
      <c r="F207" s="128"/>
      <c r="G207" s="128"/>
      <c r="H207" s="128"/>
      <c r="I207" s="128"/>
      <c r="J207" s="128"/>
      <c r="K207" s="128"/>
      <c r="L207" s="128"/>
      <c r="M207" s="128"/>
      <c r="N207" s="128"/>
      <c r="O207" s="128"/>
      <c r="P207" s="8">
        <v>23439.0</v>
      </c>
      <c r="Q207" s="128"/>
      <c r="R207" s="128"/>
      <c r="S207" s="171">
        <v>929.0</v>
      </c>
      <c r="T207" s="172">
        <v>0.0</v>
      </c>
      <c r="U207" s="171">
        <v>18589.0</v>
      </c>
      <c r="V207" s="171">
        <v>929.0</v>
      </c>
      <c r="W207" s="171">
        <v>17660.0</v>
      </c>
      <c r="Y207" s="174">
        <v>17.0</v>
      </c>
      <c r="Z207" s="161"/>
      <c r="AE207" s="174">
        <v>789.0</v>
      </c>
      <c r="AF207" s="174">
        <v>53.0</v>
      </c>
      <c r="AG207" s="174">
        <v>53.0</v>
      </c>
      <c r="AH207" s="128"/>
      <c r="AI207" s="175">
        <v>43964.0</v>
      </c>
      <c r="AJ207" s="162"/>
      <c r="AK207" s="162"/>
      <c r="AL207" s="162"/>
      <c r="AM207" s="8" t="s">
        <v>396</v>
      </c>
      <c r="AN207" s="8" t="s">
        <v>311</v>
      </c>
      <c r="AQ207" s="128"/>
      <c r="AR207" s="128"/>
      <c r="AS207" s="128"/>
      <c r="AT207" s="128"/>
      <c r="AU207" s="128"/>
      <c r="AV207" s="128"/>
    </row>
    <row r="208" ht="16.5" customHeight="1">
      <c r="A208" s="170">
        <v>43963.0</v>
      </c>
      <c r="B208" s="8" t="s">
        <v>225</v>
      </c>
      <c r="C208" s="128"/>
      <c r="D208" s="128"/>
      <c r="E208" s="128"/>
      <c r="F208" s="128"/>
      <c r="G208" s="128"/>
      <c r="H208" s="128"/>
      <c r="I208" s="128"/>
      <c r="J208" s="128"/>
      <c r="K208" s="128"/>
      <c r="L208" s="128"/>
      <c r="M208" s="128"/>
      <c r="N208" s="128"/>
      <c r="O208" s="128"/>
      <c r="P208" s="8">
        <v>23023.0</v>
      </c>
      <c r="Q208" s="128"/>
      <c r="R208" s="128"/>
      <c r="S208" s="171">
        <v>927.0</v>
      </c>
      <c r="T208" s="172">
        <v>0.0</v>
      </c>
      <c r="U208" s="171">
        <v>18097.0</v>
      </c>
      <c r="V208" s="171">
        <v>927.0</v>
      </c>
      <c r="W208" s="171">
        <v>17170.0</v>
      </c>
      <c r="Y208" s="174">
        <v>18.0</v>
      </c>
      <c r="Z208" s="161"/>
      <c r="AE208" s="174">
        <v>787.0</v>
      </c>
      <c r="AF208" s="174">
        <v>53.0</v>
      </c>
      <c r="AG208" s="174">
        <v>53.0</v>
      </c>
      <c r="AH208" s="128"/>
      <c r="AI208" s="175">
        <v>43963.0</v>
      </c>
      <c r="AJ208" s="175">
        <v>43963.65416666667</v>
      </c>
      <c r="AK208" s="8" t="s">
        <v>397</v>
      </c>
      <c r="AL208" s="8" t="s">
        <v>374</v>
      </c>
      <c r="AM208" s="8" t="s">
        <v>396</v>
      </c>
      <c r="AN208" s="8" t="s">
        <v>311</v>
      </c>
      <c r="AQ208" s="128"/>
      <c r="AR208" s="128"/>
      <c r="AS208" s="128"/>
      <c r="AT208" s="128"/>
      <c r="AU208" s="128"/>
      <c r="AV208" s="128"/>
    </row>
    <row r="209" ht="16.5" customHeight="1">
      <c r="A209" s="170">
        <v>43962.0</v>
      </c>
      <c r="B209" s="8" t="s">
        <v>225</v>
      </c>
      <c r="C209" s="128"/>
      <c r="D209" s="128"/>
      <c r="E209" s="128"/>
      <c r="F209" s="128"/>
      <c r="G209" s="128"/>
      <c r="H209" s="128"/>
      <c r="I209" s="128"/>
      <c r="J209" s="128"/>
      <c r="K209" s="128"/>
      <c r="L209" s="128"/>
      <c r="M209" s="128"/>
      <c r="N209" s="128"/>
      <c r="O209" s="128"/>
      <c r="P209" s="8">
        <v>22680.0</v>
      </c>
      <c r="Q209" s="128"/>
      <c r="R209" s="128"/>
      <c r="S209" s="171">
        <v>926.0</v>
      </c>
      <c r="T209" s="172">
        <v>0.0</v>
      </c>
      <c r="U209" s="171">
        <v>17802.0</v>
      </c>
      <c r="V209" s="171">
        <v>926.0</v>
      </c>
      <c r="W209" s="171">
        <v>16876.0</v>
      </c>
      <c r="Y209" s="8">
        <v>14.0</v>
      </c>
      <c r="Z209" s="161"/>
      <c r="AE209" s="174">
        <v>785.0</v>
      </c>
      <c r="AF209" s="174">
        <v>53.0</v>
      </c>
      <c r="AG209" s="174">
        <v>53.0</v>
      </c>
      <c r="AH209" s="128"/>
      <c r="AI209" s="175">
        <v>43962.0</v>
      </c>
      <c r="AJ209" s="175">
        <v>43962.65277777778</v>
      </c>
      <c r="AK209" s="8" t="s">
        <v>352</v>
      </c>
      <c r="AL209" s="8" t="s">
        <v>385</v>
      </c>
      <c r="AM209" s="8" t="s">
        <v>396</v>
      </c>
      <c r="AN209" s="8" t="s">
        <v>311</v>
      </c>
      <c r="AQ209" s="128"/>
      <c r="AR209" s="128"/>
      <c r="AS209" s="128"/>
      <c r="AT209" s="128"/>
      <c r="AU209" s="128"/>
      <c r="AV209" s="128"/>
    </row>
    <row r="210" ht="16.5" customHeight="1">
      <c r="A210" s="170">
        <v>43961.0</v>
      </c>
      <c r="B210" s="8" t="s">
        <v>225</v>
      </c>
      <c r="C210" s="128"/>
      <c r="D210" s="128"/>
      <c r="E210" s="128"/>
      <c r="F210" s="128"/>
      <c r="G210" s="128"/>
      <c r="H210" s="128"/>
      <c r="I210" s="128"/>
      <c r="J210" s="128"/>
      <c r="K210" s="128"/>
      <c r="L210" s="128"/>
      <c r="M210" s="128"/>
      <c r="N210" s="128"/>
      <c r="O210" s="128"/>
      <c r="P210" s="8">
        <v>21962.0</v>
      </c>
      <c r="Q210" s="128"/>
      <c r="R210" s="128"/>
      <c r="S210" s="171">
        <v>926.0</v>
      </c>
      <c r="T210" s="172">
        <v>0.0</v>
      </c>
      <c r="U210" s="171">
        <v>17182.0</v>
      </c>
      <c r="V210" s="171">
        <v>926.0</v>
      </c>
      <c r="W210" s="171">
        <v>16256.0</v>
      </c>
      <c r="Y210" s="174">
        <v>21.0</v>
      </c>
      <c r="Z210" s="161"/>
      <c r="AE210" s="174">
        <v>777.0</v>
      </c>
      <c r="AF210" s="174">
        <v>53.0</v>
      </c>
      <c r="AG210" s="174">
        <v>53.0</v>
      </c>
      <c r="AH210" s="128"/>
      <c r="AI210" s="175">
        <v>43961.0</v>
      </c>
      <c r="AJ210" s="175">
        <v>43961.615277777775</v>
      </c>
      <c r="AK210" s="8" t="s">
        <v>339</v>
      </c>
      <c r="AL210" s="8" t="s">
        <v>398</v>
      </c>
      <c r="AM210" s="8" t="s">
        <v>396</v>
      </c>
      <c r="AN210" s="8" t="s">
        <v>311</v>
      </c>
      <c r="AQ210" s="128"/>
      <c r="AR210" s="128"/>
      <c r="AS210" s="128"/>
      <c r="AT210" s="128"/>
      <c r="AU210" s="128"/>
      <c r="AV210" s="128"/>
    </row>
    <row r="211" ht="16.5" customHeight="1">
      <c r="A211" s="170">
        <v>43960.0</v>
      </c>
      <c r="B211" s="8" t="s">
        <v>225</v>
      </c>
      <c r="C211" s="128"/>
      <c r="D211" s="128"/>
      <c r="E211" s="128"/>
      <c r="F211" s="128"/>
      <c r="G211" s="128"/>
      <c r="H211" s="128"/>
      <c r="I211" s="128"/>
      <c r="J211" s="128"/>
      <c r="K211" s="128"/>
      <c r="L211" s="128"/>
      <c r="M211" s="128"/>
      <c r="N211" s="128"/>
      <c r="O211" s="128"/>
      <c r="P211" s="8">
        <v>21414.0</v>
      </c>
      <c r="Q211" s="128"/>
      <c r="R211" s="128"/>
      <c r="S211" s="171">
        <v>918.0</v>
      </c>
      <c r="T211" s="172">
        <v>0.0</v>
      </c>
      <c r="U211" s="171">
        <v>16720.0</v>
      </c>
      <c r="V211" s="171">
        <v>918.0</v>
      </c>
      <c r="W211" s="171">
        <v>15802.0</v>
      </c>
      <c r="Y211" s="174">
        <v>21.0</v>
      </c>
      <c r="Z211" s="161"/>
      <c r="AE211" s="174">
        <v>744.0</v>
      </c>
      <c r="AF211" s="174">
        <v>53.0</v>
      </c>
      <c r="AG211" s="174">
        <v>53.0</v>
      </c>
      <c r="AH211" s="128"/>
      <c r="AI211" s="175">
        <v>43960.0</v>
      </c>
      <c r="AJ211" s="175">
        <v>43960.63958333334</v>
      </c>
      <c r="AK211" s="8" t="s">
        <v>393</v>
      </c>
      <c r="AL211" s="8" t="s">
        <v>385</v>
      </c>
      <c r="AM211" s="8" t="s">
        <v>396</v>
      </c>
      <c r="AN211" s="8" t="s">
        <v>311</v>
      </c>
      <c r="AQ211" s="128"/>
      <c r="AR211" s="128"/>
      <c r="AS211" s="128"/>
      <c r="AT211" s="128"/>
      <c r="AU211" s="128"/>
      <c r="AV211" s="128"/>
    </row>
    <row r="212" ht="16.5" customHeight="1">
      <c r="A212" s="170">
        <v>43959.0</v>
      </c>
      <c r="B212" s="8" t="s">
        <v>225</v>
      </c>
      <c r="C212" s="128"/>
      <c r="D212" s="128"/>
      <c r="E212" s="128"/>
      <c r="F212" s="128"/>
      <c r="G212" s="128"/>
      <c r="H212" s="128"/>
      <c r="I212" s="128"/>
      <c r="J212" s="128"/>
      <c r="K212" s="128"/>
      <c r="L212" s="128"/>
      <c r="M212" s="128"/>
      <c r="N212" s="128"/>
      <c r="O212" s="128"/>
      <c r="P212" s="8">
        <v>20899.0</v>
      </c>
      <c r="Q212" s="128"/>
      <c r="R212" s="128"/>
      <c r="S212" s="171">
        <v>916.0</v>
      </c>
      <c r="T212" s="172">
        <v>0.0</v>
      </c>
      <c r="U212" s="171">
        <v>16258.0</v>
      </c>
      <c r="V212" s="171">
        <v>916.0</v>
      </c>
      <c r="W212" s="171">
        <v>15342.0</v>
      </c>
      <c r="Y212" s="174">
        <v>15.0</v>
      </c>
      <c r="Z212" s="161"/>
      <c r="AE212" s="174">
        <v>737.0</v>
      </c>
      <c r="AF212" s="174">
        <v>53.0</v>
      </c>
      <c r="AG212" s="174">
        <v>53.0</v>
      </c>
      <c r="AH212" s="128"/>
      <c r="AI212" s="175">
        <v>43959.0</v>
      </c>
      <c r="AJ212" s="162"/>
      <c r="AK212" s="162"/>
      <c r="AL212" s="162"/>
      <c r="AM212" s="128"/>
      <c r="AN212" s="8" t="s">
        <v>311</v>
      </c>
      <c r="AQ212" s="128"/>
      <c r="AR212" s="128"/>
      <c r="AS212" s="128"/>
      <c r="AT212" s="128"/>
      <c r="AU212" s="128"/>
      <c r="AV212" s="128"/>
    </row>
    <row r="213" ht="16.5" customHeight="1">
      <c r="A213" s="170">
        <v>43958.0</v>
      </c>
      <c r="B213" s="8" t="s">
        <v>225</v>
      </c>
      <c r="C213" s="128"/>
      <c r="D213" s="128"/>
      <c r="E213" s="128"/>
      <c r="F213" s="128"/>
      <c r="G213" s="128"/>
      <c r="H213" s="128"/>
      <c r="I213" s="128"/>
      <c r="J213" s="128"/>
      <c r="K213" s="128"/>
      <c r="L213" s="128"/>
      <c r="M213" s="128"/>
      <c r="N213" s="128"/>
      <c r="O213" s="128"/>
      <c r="P213" s="8">
        <v>20285.0</v>
      </c>
      <c r="Q213" s="128"/>
      <c r="R213" s="128"/>
      <c r="S213" s="171">
        <v>914.0</v>
      </c>
      <c r="T213" s="172">
        <v>0.0</v>
      </c>
      <c r="U213" s="171">
        <v>15731.0</v>
      </c>
      <c r="V213" s="171">
        <v>914.0</v>
      </c>
      <c r="W213" s="171">
        <v>14817.0</v>
      </c>
      <c r="Y213" s="174">
        <v>14.0</v>
      </c>
      <c r="Z213" s="161"/>
      <c r="AA213" s="174">
        <v>2.0</v>
      </c>
      <c r="AC213" s="174">
        <v>0.0</v>
      </c>
      <c r="AE213" s="174">
        <v>718.0</v>
      </c>
      <c r="AF213" s="174">
        <v>53.0</v>
      </c>
      <c r="AG213" s="174">
        <v>53.0</v>
      </c>
      <c r="AH213" s="128"/>
      <c r="AI213" s="175">
        <v>43958.0</v>
      </c>
      <c r="AJ213" s="162"/>
      <c r="AK213" s="162"/>
      <c r="AL213" s="162"/>
      <c r="AM213" s="128"/>
      <c r="AN213" s="8" t="s">
        <v>311</v>
      </c>
      <c r="AQ213" s="128"/>
      <c r="AR213" s="128"/>
      <c r="AS213" s="128"/>
      <c r="AT213" s="128"/>
      <c r="AU213" s="128"/>
      <c r="AV213" s="128"/>
    </row>
    <row r="214" ht="16.5" customHeight="1">
      <c r="A214" s="170">
        <v>43957.0</v>
      </c>
      <c r="B214" s="8" t="s">
        <v>225</v>
      </c>
      <c r="C214" s="128"/>
      <c r="D214" s="128"/>
      <c r="E214" s="128"/>
      <c r="F214" s="128"/>
      <c r="G214" s="128"/>
      <c r="H214" s="128"/>
      <c r="I214" s="128"/>
      <c r="J214" s="128"/>
      <c r="K214" s="128"/>
      <c r="L214" s="128"/>
      <c r="M214" s="128"/>
      <c r="N214" s="128"/>
      <c r="O214" s="128"/>
      <c r="P214" s="8">
        <v>20063.0</v>
      </c>
      <c r="Q214" s="128"/>
      <c r="R214" s="128"/>
      <c r="S214" s="171">
        <v>909.0</v>
      </c>
      <c r="T214" s="172">
        <v>0.0</v>
      </c>
      <c r="U214" s="171">
        <v>15334.0</v>
      </c>
      <c r="V214" s="171">
        <v>909.0</v>
      </c>
      <c r="W214" s="171">
        <v>14425.0</v>
      </c>
      <c r="Y214" s="174">
        <v>26.0</v>
      </c>
      <c r="Z214" s="161"/>
      <c r="AA214" s="174">
        <v>2.0</v>
      </c>
      <c r="AC214" s="174">
        <v>0.0</v>
      </c>
      <c r="AE214" s="174">
        <v>706.0</v>
      </c>
      <c r="AF214" s="174">
        <v>52.0</v>
      </c>
      <c r="AG214" s="174">
        <v>52.0</v>
      </c>
      <c r="AH214" s="128"/>
      <c r="AI214" s="175">
        <v>43957.0</v>
      </c>
      <c r="AJ214" s="162"/>
      <c r="AK214" s="162"/>
      <c r="AL214" s="162"/>
      <c r="AM214" s="128"/>
      <c r="AN214" s="8" t="s">
        <v>311</v>
      </c>
      <c r="AQ214" s="128"/>
      <c r="AR214" s="128"/>
      <c r="AS214" s="128"/>
      <c r="AT214" s="128"/>
      <c r="AU214" s="128"/>
      <c r="AV214" s="128"/>
    </row>
    <row r="215" ht="16.5" customHeight="1">
      <c r="A215" s="170">
        <v>43956.0</v>
      </c>
      <c r="B215" s="8" t="s">
        <v>225</v>
      </c>
      <c r="C215" s="128"/>
      <c r="D215" s="128"/>
      <c r="E215" s="128"/>
      <c r="F215" s="128"/>
      <c r="G215" s="128"/>
      <c r="H215" s="128"/>
      <c r="I215" s="128"/>
      <c r="J215" s="128"/>
      <c r="K215" s="128"/>
      <c r="L215" s="128"/>
      <c r="M215" s="128"/>
      <c r="N215" s="128"/>
      <c r="O215" s="128"/>
      <c r="P215" s="8">
        <v>19605.0</v>
      </c>
      <c r="Q215" s="128"/>
      <c r="R215" s="128"/>
      <c r="S215" s="171">
        <v>906.0</v>
      </c>
      <c r="T215" s="172">
        <v>0.0</v>
      </c>
      <c r="U215" s="171">
        <v>15123.0</v>
      </c>
      <c r="V215" s="171">
        <v>906.0</v>
      </c>
      <c r="W215" s="171">
        <v>14217.0</v>
      </c>
      <c r="Y215" s="174">
        <v>33.0</v>
      </c>
      <c r="Z215" s="161"/>
      <c r="AA215" s="174">
        <v>2.0</v>
      </c>
      <c r="AC215" s="174">
        <v>0.0</v>
      </c>
      <c r="AF215" s="174">
        <v>52.0</v>
      </c>
      <c r="AG215" s="174">
        <v>52.0</v>
      </c>
      <c r="AH215" s="128"/>
      <c r="AI215" s="175">
        <v>43956.0</v>
      </c>
      <c r="AJ215" s="162"/>
      <c r="AK215" s="162"/>
      <c r="AL215" s="162"/>
      <c r="AM215" s="128"/>
      <c r="AN215" s="8" t="s">
        <v>311</v>
      </c>
      <c r="AQ215" s="128"/>
      <c r="AR215" s="128"/>
      <c r="AS215" s="128"/>
      <c r="AT215" s="128"/>
      <c r="AU215" s="128"/>
      <c r="AV215" s="128"/>
    </row>
    <row r="216" ht="16.5" customHeight="1">
      <c r="A216" s="170">
        <v>43955.0</v>
      </c>
      <c r="B216" s="8" t="s">
        <v>225</v>
      </c>
      <c r="C216" s="128"/>
      <c r="D216" s="128"/>
      <c r="E216" s="128"/>
      <c r="F216" s="128"/>
      <c r="G216" s="128"/>
      <c r="H216" s="128"/>
      <c r="I216" s="128"/>
      <c r="J216" s="128"/>
      <c r="K216" s="128"/>
      <c r="L216" s="128"/>
      <c r="M216" s="128"/>
      <c r="N216" s="128"/>
      <c r="O216" s="128"/>
      <c r="P216" s="8">
        <v>19414.0</v>
      </c>
      <c r="Q216" s="128"/>
      <c r="R216" s="128"/>
      <c r="S216" s="171">
        <v>901.0</v>
      </c>
      <c r="T216" s="172">
        <v>0.0</v>
      </c>
      <c r="U216" s="171">
        <v>14950.0</v>
      </c>
      <c r="V216" s="171">
        <v>901.0</v>
      </c>
      <c r="W216" s="171">
        <v>14049.0</v>
      </c>
      <c r="Y216" s="174">
        <v>15.0</v>
      </c>
      <c r="Z216" s="161"/>
      <c r="AF216" s="174">
        <v>52.0</v>
      </c>
      <c r="AG216" s="174">
        <v>52.0</v>
      </c>
      <c r="AH216" s="128"/>
      <c r="AI216" s="175">
        <v>43955.0</v>
      </c>
      <c r="AJ216" s="162"/>
      <c r="AK216" s="162"/>
      <c r="AL216" s="162"/>
      <c r="AM216" s="128"/>
      <c r="AN216" s="8" t="s">
        <v>399</v>
      </c>
      <c r="AQ216" s="128"/>
      <c r="AR216" s="128"/>
      <c r="AS216" s="128"/>
      <c r="AT216" s="128"/>
      <c r="AU216" s="128"/>
      <c r="AV216" s="128"/>
    </row>
    <row r="217" ht="16.5" customHeight="1">
      <c r="A217" s="170">
        <v>43954.0</v>
      </c>
      <c r="B217" s="8" t="s">
        <v>225</v>
      </c>
      <c r="C217" s="128"/>
      <c r="D217" s="128"/>
      <c r="E217" s="128"/>
      <c r="F217" s="128"/>
      <c r="G217" s="128"/>
      <c r="H217" s="128"/>
      <c r="I217" s="128"/>
      <c r="J217" s="128"/>
      <c r="K217" s="128"/>
      <c r="L217" s="128"/>
      <c r="M217" s="128"/>
      <c r="N217" s="128"/>
      <c r="O217" s="128"/>
      <c r="P217" s="8">
        <v>18851.0</v>
      </c>
      <c r="Q217" s="128"/>
      <c r="R217" s="128"/>
      <c r="S217" s="171">
        <v>896.0</v>
      </c>
      <c r="T217" s="172">
        <v>0.0</v>
      </c>
      <c r="U217" s="171">
        <v>14630.0</v>
      </c>
      <c r="V217" s="171">
        <v>896.0</v>
      </c>
      <c r="W217" s="171">
        <v>13734.0</v>
      </c>
      <c r="Y217" s="174">
        <v>19.0</v>
      </c>
      <c r="Z217" s="161"/>
      <c r="AF217" s="174">
        <v>52.0</v>
      </c>
      <c r="AH217" s="128"/>
      <c r="AI217" s="175">
        <v>43954.0</v>
      </c>
      <c r="AJ217" s="162"/>
      <c r="AK217" s="162"/>
      <c r="AL217" s="162"/>
      <c r="AM217" s="128"/>
      <c r="AN217" s="8" t="s">
        <v>399</v>
      </c>
      <c r="AQ217" s="128"/>
      <c r="AR217" s="128"/>
      <c r="AS217" s="128"/>
      <c r="AT217" s="128"/>
      <c r="AU217" s="128"/>
      <c r="AV217" s="128"/>
    </row>
    <row r="218" ht="16.5" customHeight="1">
      <c r="A218" s="170">
        <v>43953.0</v>
      </c>
      <c r="B218" s="8" t="s">
        <v>225</v>
      </c>
      <c r="C218" s="128"/>
      <c r="D218" s="128"/>
      <c r="E218" s="128"/>
      <c r="F218" s="128"/>
      <c r="G218" s="128"/>
      <c r="H218" s="128"/>
      <c r="I218" s="128"/>
      <c r="J218" s="128"/>
      <c r="K218" s="128"/>
      <c r="L218" s="128"/>
      <c r="M218" s="128"/>
      <c r="N218" s="128"/>
      <c r="O218" s="128"/>
      <c r="P218" s="8">
        <v>18383.0</v>
      </c>
      <c r="Q218" s="128"/>
      <c r="R218" s="128"/>
      <c r="S218" s="171">
        <v>885.0</v>
      </c>
      <c r="T218" s="172">
        <v>0.0</v>
      </c>
      <c r="U218" s="171">
        <v>14290.0</v>
      </c>
      <c r="V218" s="171">
        <v>885.0</v>
      </c>
      <c r="W218" s="171">
        <v>13405.0</v>
      </c>
      <c r="Y218" s="174">
        <v>11.0</v>
      </c>
      <c r="Z218" s="161"/>
      <c r="AF218" s="174">
        <v>51.0</v>
      </c>
      <c r="AH218" s="128"/>
      <c r="AI218" s="175">
        <v>43953.0</v>
      </c>
      <c r="AJ218" s="162"/>
      <c r="AK218" s="162"/>
      <c r="AL218" s="162"/>
      <c r="AM218" s="128"/>
      <c r="AN218" s="8" t="s">
        <v>399</v>
      </c>
      <c r="AQ218" s="128"/>
      <c r="AR218" s="128"/>
      <c r="AS218" s="128"/>
      <c r="AT218" s="128"/>
      <c r="AU218" s="128"/>
      <c r="AV218" s="128"/>
    </row>
    <row r="219" ht="16.5" customHeight="1">
      <c r="A219" s="170">
        <v>43952.0</v>
      </c>
      <c r="B219" s="8" t="s">
        <v>225</v>
      </c>
      <c r="C219" s="128"/>
      <c r="D219" s="128"/>
      <c r="E219" s="128"/>
      <c r="F219" s="128"/>
      <c r="G219" s="128"/>
      <c r="H219" s="128"/>
      <c r="I219" s="128"/>
      <c r="J219" s="128"/>
      <c r="K219" s="128"/>
      <c r="L219" s="128"/>
      <c r="M219" s="128"/>
      <c r="N219" s="128"/>
      <c r="O219" s="128"/>
      <c r="P219" s="8">
        <v>17899.0</v>
      </c>
      <c r="Q219" s="128"/>
      <c r="R219" s="128"/>
      <c r="S219" s="171">
        <v>879.0</v>
      </c>
      <c r="T219" s="172">
        <v>0.0</v>
      </c>
      <c r="U219" s="171">
        <v>13972.0</v>
      </c>
      <c r="V219" s="171">
        <v>879.0</v>
      </c>
      <c r="W219" s="171">
        <v>13093.0</v>
      </c>
      <c r="Y219" s="174">
        <v>19.0</v>
      </c>
      <c r="Z219" s="161"/>
      <c r="AF219" s="174">
        <v>50.0</v>
      </c>
      <c r="AH219" s="128"/>
      <c r="AI219" s="175">
        <v>43952.0</v>
      </c>
      <c r="AJ219" s="162"/>
      <c r="AK219" s="162"/>
      <c r="AL219" s="162"/>
      <c r="AM219" s="128"/>
      <c r="AN219" s="8" t="s">
        <v>399</v>
      </c>
      <c r="AQ219" s="128"/>
      <c r="AR219" s="128"/>
      <c r="AS219" s="128"/>
      <c r="AT219" s="128"/>
      <c r="AU219" s="128"/>
      <c r="AV219" s="128"/>
    </row>
    <row r="220" ht="16.5" customHeight="1">
      <c r="A220" s="170">
        <v>43951.0</v>
      </c>
      <c r="B220" s="8" t="s">
        <v>225</v>
      </c>
      <c r="C220" s="128"/>
      <c r="D220" s="128"/>
      <c r="E220" s="128"/>
      <c r="F220" s="128"/>
      <c r="G220" s="128"/>
      <c r="H220" s="128"/>
      <c r="I220" s="128"/>
      <c r="J220" s="128"/>
      <c r="K220" s="128"/>
      <c r="L220" s="128"/>
      <c r="M220" s="128"/>
      <c r="N220" s="128"/>
      <c r="O220" s="128"/>
      <c r="P220" s="8">
        <v>16851.0</v>
      </c>
      <c r="Q220" s="128"/>
      <c r="R220" s="128"/>
      <c r="S220" s="171">
        <v>866.0</v>
      </c>
      <c r="T220" s="172">
        <v>0.0</v>
      </c>
      <c r="U220" s="171">
        <v>13435.0</v>
      </c>
      <c r="V220" s="171">
        <v>866.0</v>
      </c>
      <c r="W220" s="171">
        <v>12569.0</v>
      </c>
      <c r="Y220" s="174">
        <v>23.0</v>
      </c>
      <c r="Z220" s="161"/>
      <c r="AF220" s="174">
        <v>49.0</v>
      </c>
      <c r="AH220" s="128"/>
      <c r="AI220" s="175">
        <v>43951.0</v>
      </c>
      <c r="AJ220" s="162"/>
      <c r="AK220" s="162"/>
      <c r="AL220" s="162"/>
      <c r="AM220" s="128"/>
      <c r="AN220" s="8" t="s">
        <v>399</v>
      </c>
      <c r="AQ220" s="128"/>
      <c r="AR220" s="128"/>
      <c r="AS220" s="128"/>
      <c r="AT220" s="128"/>
      <c r="AU220" s="128"/>
      <c r="AV220" s="128"/>
    </row>
    <row r="221" ht="16.5" customHeight="1">
      <c r="A221" s="170">
        <v>43950.0</v>
      </c>
      <c r="B221" s="8" t="s">
        <v>225</v>
      </c>
      <c r="C221" s="128"/>
      <c r="D221" s="128"/>
      <c r="E221" s="128"/>
      <c r="F221" s="128"/>
      <c r="G221" s="128"/>
      <c r="H221" s="128"/>
      <c r="I221" s="128"/>
      <c r="J221" s="128"/>
      <c r="K221" s="128"/>
      <c r="L221" s="128"/>
      <c r="M221" s="128"/>
      <c r="N221" s="128"/>
      <c r="O221" s="128"/>
      <c r="P221" s="8">
        <v>16595.0</v>
      </c>
      <c r="Q221" s="128"/>
      <c r="R221" s="128"/>
      <c r="S221" s="171">
        <v>862.0</v>
      </c>
      <c r="T221" s="172">
        <v>0.0</v>
      </c>
      <c r="U221" s="171">
        <v>13237.0</v>
      </c>
      <c r="V221" s="171">
        <v>862.0</v>
      </c>
      <c r="W221" s="171">
        <v>12375.0</v>
      </c>
      <c r="Y221" s="174">
        <v>26.0</v>
      </c>
      <c r="Z221" s="161"/>
      <c r="AF221" s="174">
        <v>47.0</v>
      </c>
      <c r="AH221" s="128"/>
      <c r="AI221" s="175">
        <v>43950.0</v>
      </c>
      <c r="AJ221" s="162"/>
      <c r="AK221" s="162"/>
      <c r="AL221" s="162"/>
      <c r="AM221" s="128"/>
      <c r="AN221" s="8" t="s">
        <v>399</v>
      </c>
      <c r="AQ221" s="128"/>
      <c r="AR221" s="128"/>
      <c r="AS221" s="128"/>
      <c r="AT221" s="128"/>
      <c r="AU221" s="128"/>
      <c r="AV221" s="128"/>
    </row>
    <row r="222" ht="16.5" customHeight="1">
      <c r="A222" s="170">
        <v>43949.0</v>
      </c>
      <c r="B222" s="8" t="s">
        <v>225</v>
      </c>
      <c r="C222" s="128"/>
      <c r="D222" s="128"/>
      <c r="E222" s="128"/>
      <c r="F222" s="128"/>
      <c r="G222" s="128"/>
      <c r="H222" s="128"/>
      <c r="I222" s="128"/>
      <c r="J222" s="128"/>
      <c r="K222" s="128"/>
      <c r="L222" s="128"/>
      <c r="M222" s="128"/>
      <c r="N222" s="128"/>
      <c r="O222" s="128"/>
      <c r="P222" s="8">
        <v>16430.0</v>
      </c>
      <c r="Q222" s="128"/>
      <c r="R222" s="128"/>
      <c r="S222" s="171">
        <v>862.0</v>
      </c>
      <c r="T222" s="172">
        <v>0.0</v>
      </c>
      <c r="U222" s="171">
        <v>13123.0</v>
      </c>
      <c r="V222" s="171">
        <v>862.0</v>
      </c>
      <c r="W222" s="171">
        <v>12261.0</v>
      </c>
      <c r="Y222" s="174">
        <v>29.0</v>
      </c>
      <c r="Z222" s="161"/>
      <c r="AF222" s="174">
        <v>47.0</v>
      </c>
      <c r="AH222" s="128"/>
      <c r="AI222" s="175">
        <v>43949.0</v>
      </c>
      <c r="AJ222" s="175">
        <v>43949.46597222222</v>
      </c>
      <c r="AK222" s="8" t="s">
        <v>400</v>
      </c>
      <c r="AL222" s="8" t="s">
        <v>373</v>
      </c>
      <c r="AM222" s="8" t="s">
        <v>401</v>
      </c>
      <c r="AN222" s="8" t="s">
        <v>399</v>
      </c>
      <c r="AQ222" s="128"/>
      <c r="AR222" s="128"/>
      <c r="AS222" s="128"/>
      <c r="AT222" s="128"/>
      <c r="AU222" s="128"/>
      <c r="AV222" s="128"/>
    </row>
    <row r="223" ht="16.5" customHeight="1">
      <c r="A223" s="170">
        <v>43948.0</v>
      </c>
      <c r="B223" s="8" t="s">
        <v>225</v>
      </c>
      <c r="C223" s="128"/>
      <c r="D223" s="128"/>
      <c r="E223" s="128"/>
      <c r="F223" s="128"/>
      <c r="G223" s="128"/>
      <c r="H223" s="128"/>
      <c r="I223" s="128"/>
      <c r="J223" s="128"/>
      <c r="K223" s="128"/>
      <c r="L223" s="128"/>
      <c r="M223" s="128"/>
      <c r="N223" s="128"/>
      <c r="O223" s="128"/>
      <c r="P223" s="8">
        <v>16137.0</v>
      </c>
      <c r="Q223" s="128"/>
      <c r="R223" s="128"/>
      <c r="S223" s="171">
        <v>855.0</v>
      </c>
      <c r="T223" s="172">
        <v>0.0</v>
      </c>
      <c r="U223" s="171">
        <v>13001.0</v>
      </c>
      <c r="V223" s="171">
        <v>855.0</v>
      </c>
      <c r="W223" s="171">
        <v>12146.0</v>
      </c>
      <c r="Y223" s="174">
        <v>33.0</v>
      </c>
      <c r="Z223" s="161"/>
      <c r="AF223" s="174">
        <v>47.0</v>
      </c>
      <c r="AH223" s="128"/>
      <c r="AI223" s="175">
        <v>43948.0</v>
      </c>
      <c r="AJ223" s="175">
        <v>43948.617361111115</v>
      </c>
      <c r="AK223" s="8" t="s">
        <v>398</v>
      </c>
      <c r="AL223" s="8" t="s">
        <v>385</v>
      </c>
      <c r="AM223" s="8" t="s">
        <v>401</v>
      </c>
      <c r="AN223" s="8" t="s">
        <v>399</v>
      </c>
      <c r="AQ223" s="128"/>
      <c r="AR223" s="128"/>
      <c r="AS223" s="128"/>
      <c r="AT223" s="128"/>
      <c r="AU223" s="128"/>
      <c r="AV223" s="128"/>
    </row>
    <row r="224" ht="16.5" customHeight="1">
      <c r="A224" s="170">
        <v>43947.0</v>
      </c>
      <c r="B224" s="8" t="s">
        <v>225</v>
      </c>
      <c r="C224" s="128"/>
      <c r="D224" s="128"/>
      <c r="E224" s="128"/>
      <c r="F224" s="128"/>
      <c r="G224" s="128"/>
      <c r="H224" s="128"/>
      <c r="I224" s="128"/>
      <c r="J224" s="128"/>
      <c r="K224" s="128"/>
      <c r="L224" s="128"/>
      <c r="M224" s="128"/>
      <c r="N224" s="128"/>
      <c r="O224" s="128"/>
      <c r="P224" s="8">
        <v>15566.0</v>
      </c>
      <c r="Q224" s="128"/>
      <c r="R224" s="128"/>
      <c r="S224" s="171">
        <v>852.0</v>
      </c>
      <c r="T224" s="172">
        <v>0.0</v>
      </c>
      <c r="U224" s="171">
        <v>12777.0</v>
      </c>
      <c r="V224" s="171">
        <v>852.0</v>
      </c>
      <c r="W224" s="171">
        <v>11925.0</v>
      </c>
      <c r="Y224" s="174">
        <v>34.0</v>
      </c>
      <c r="Z224" s="161"/>
      <c r="AF224" s="174">
        <v>46.0</v>
      </c>
      <c r="AH224" s="128"/>
      <c r="AI224" s="175">
        <v>43947.0</v>
      </c>
      <c r="AJ224" s="175">
        <v>43947.65277777778</v>
      </c>
      <c r="AK224" s="8" t="s">
        <v>393</v>
      </c>
      <c r="AL224" s="8" t="s">
        <v>385</v>
      </c>
      <c r="AM224" s="8" t="s">
        <v>401</v>
      </c>
      <c r="AN224" s="8" t="s">
        <v>399</v>
      </c>
      <c r="AQ224" s="128"/>
      <c r="AR224" s="128"/>
      <c r="AS224" s="128"/>
      <c r="AT224" s="128"/>
      <c r="AU224" s="128"/>
      <c r="AV224" s="128"/>
    </row>
    <row r="225" ht="16.5" customHeight="1">
      <c r="A225" s="170">
        <v>43946.0</v>
      </c>
      <c r="B225" s="8" t="s">
        <v>225</v>
      </c>
      <c r="C225" s="128"/>
      <c r="D225" s="128"/>
      <c r="E225" s="128"/>
      <c r="F225" s="128"/>
      <c r="G225" s="128"/>
      <c r="H225" s="128"/>
      <c r="I225" s="128"/>
      <c r="J225" s="128"/>
      <c r="K225" s="128"/>
      <c r="L225" s="128"/>
      <c r="M225" s="128"/>
      <c r="N225" s="128"/>
      <c r="O225" s="128"/>
      <c r="P225" s="8">
        <v>15166.0</v>
      </c>
      <c r="Q225" s="128"/>
      <c r="R225" s="128"/>
      <c r="S225" s="171">
        <v>843.0</v>
      </c>
      <c r="T225" s="172">
        <v>0.0</v>
      </c>
      <c r="U225" s="171">
        <v>12657.0</v>
      </c>
      <c r="V225" s="171">
        <v>843.0</v>
      </c>
      <c r="W225" s="171">
        <v>11814.0</v>
      </c>
      <c r="Y225" s="174">
        <v>37.0</v>
      </c>
      <c r="Z225" s="161"/>
      <c r="AF225" s="174">
        <v>46.0</v>
      </c>
      <c r="AH225" s="128"/>
      <c r="AI225" s="175">
        <v>43946.0</v>
      </c>
      <c r="AJ225" s="162"/>
      <c r="AK225" s="162"/>
      <c r="AL225" s="162"/>
      <c r="AM225" s="128"/>
      <c r="AN225" s="8" t="s">
        <v>399</v>
      </c>
      <c r="AQ225" s="128"/>
      <c r="AR225" s="128"/>
      <c r="AS225" s="128"/>
      <c r="AT225" s="128"/>
      <c r="AU225" s="128"/>
      <c r="AV225" s="128"/>
    </row>
    <row r="226" ht="16.5" customHeight="1">
      <c r="A226" s="170">
        <v>43945.0</v>
      </c>
      <c r="B226" s="8" t="s">
        <v>225</v>
      </c>
      <c r="C226" s="128"/>
      <c r="D226" s="128"/>
      <c r="E226" s="128"/>
      <c r="F226" s="128"/>
      <c r="G226" s="128"/>
      <c r="H226" s="128"/>
      <c r="I226" s="128"/>
      <c r="J226" s="128"/>
      <c r="K226" s="128"/>
      <c r="L226" s="128"/>
      <c r="M226" s="128"/>
      <c r="N226" s="128"/>
      <c r="O226" s="128"/>
      <c r="P226" s="8">
        <v>14408.0</v>
      </c>
      <c r="Q226" s="128"/>
      <c r="R226" s="128"/>
      <c r="S226" s="171">
        <v>834.0</v>
      </c>
      <c r="T226" s="172">
        <v>0.0</v>
      </c>
      <c r="U226" s="171">
        <v>12349.0</v>
      </c>
      <c r="V226" s="171">
        <v>834.0</v>
      </c>
      <c r="W226" s="171">
        <v>11515.0</v>
      </c>
      <c r="Y226" s="174">
        <v>32.0</v>
      </c>
      <c r="Z226" s="161"/>
      <c r="AF226" s="174">
        <v>44.0</v>
      </c>
      <c r="AH226" s="128"/>
      <c r="AI226" s="175">
        <v>43945.0</v>
      </c>
      <c r="AJ226" s="162"/>
      <c r="AK226" s="162"/>
      <c r="AL226" s="162"/>
      <c r="AM226" s="128"/>
      <c r="AN226" s="8" t="s">
        <v>402</v>
      </c>
      <c r="AQ226" s="128"/>
      <c r="AR226" s="128"/>
      <c r="AS226" s="128"/>
      <c r="AT226" s="128"/>
      <c r="AU226" s="128"/>
      <c r="AV226" s="128"/>
    </row>
    <row r="227" ht="16.5" customHeight="1">
      <c r="A227" s="170">
        <v>43944.0</v>
      </c>
      <c r="B227" s="8" t="s">
        <v>225</v>
      </c>
      <c r="C227" s="128"/>
      <c r="D227" s="128"/>
      <c r="E227" s="128"/>
      <c r="F227" s="128"/>
      <c r="G227" s="128"/>
      <c r="H227" s="128"/>
      <c r="I227" s="128"/>
      <c r="J227" s="128"/>
      <c r="K227" s="128"/>
      <c r="L227" s="128"/>
      <c r="M227" s="128"/>
      <c r="N227" s="128"/>
      <c r="O227" s="128"/>
      <c r="P227" s="8">
        <v>13929.0</v>
      </c>
      <c r="Q227" s="128"/>
      <c r="R227" s="128"/>
      <c r="S227" s="171">
        <v>831.0</v>
      </c>
      <c r="T227" s="172">
        <v>0.0</v>
      </c>
      <c r="U227" s="171">
        <v>12062.0</v>
      </c>
      <c r="V227" s="171">
        <v>831.0</v>
      </c>
      <c r="W227" s="171">
        <v>11231.0</v>
      </c>
      <c r="Y227" s="174">
        <v>44.0</v>
      </c>
      <c r="Z227" s="161"/>
      <c r="AF227" s="174">
        <v>43.0</v>
      </c>
      <c r="AH227" s="128"/>
      <c r="AI227" s="175">
        <v>43944.0</v>
      </c>
      <c r="AJ227" s="162"/>
      <c r="AK227" s="162"/>
      <c r="AL227" s="162"/>
      <c r="AM227" s="128"/>
      <c r="AN227" s="8" t="s">
        <v>402</v>
      </c>
      <c r="AQ227" s="128"/>
      <c r="AR227" s="128"/>
      <c r="AS227" s="128"/>
      <c r="AT227" s="128"/>
      <c r="AU227" s="128"/>
      <c r="AV227" s="128"/>
    </row>
    <row r="228" ht="16.5" customHeight="1">
      <c r="A228" s="170">
        <v>43943.0</v>
      </c>
      <c r="B228" s="8" t="s">
        <v>225</v>
      </c>
      <c r="C228" s="128"/>
      <c r="D228" s="128"/>
      <c r="E228" s="128"/>
      <c r="F228" s="128"/>
      <c r="G228" s="128"/>
      <c r="H228" s="128"/>
      <c r="I228" s="128"/>
      <c r="J228" s="128"/>
      <c r="K228" s="128"/>
      <c r="L228" s="128"/>
      <c r="M228" s="128"/>
      <c r="N228" s="128"/>
      <c r="O228" s="128"/>
      <c r="P228" s="8">
        <v>13326.0</v>
      </c>
      <c r="Q228" s="128"/>
      <c r="R228" s="128"/>
      <c r="S228" s="171">
        <v>828.0</v>
      </c>
      <c r="T228" s="172">
        <v>0.0</v>
      </c>
      <c r="U228" s="171">
        <v>11774.0</v>
      </c>
      <c r="V228" s="171">
        <v>828.0</v>
      </c>
      <c r="W228" s="171">
        <v>10946.0</v>
      </c>
      <c r="Y228" s="174">
        <v>37.0</v>
      </c>
      <c r="Z228" s="161"/>
      <c r="AF228" s="174">
        <v>40.0</v>
      </c>
      <c r="AH228" s="128"/>
      <c r="AI228" s="175">
        <v>43943.0</v>
      </c>
      <c r="AJ228" s="162"/>
      <c r="AK228" s="162"/>
      <c r="AL228" s="162"/>
      <c r="AM228" s="128"/>
      <c r="AN228" s="8" t="s">
        <v>402</v>
      </c>
      <c r="AQ228" s="128"/>
      <c r="AR228" s="128"/>
      <c r="AS228" s="128"/>
      <c r="AT228" s="128"/>
      <c r="AU228" s="128"/>
      <c r="AV228" s="128"/>
    </row>
    <row r="229" ht="16.5" customHeight="1">
      <c r="A229" s="170">
        <v>43942.0</v>
      </c>
      <c r="B229" s="8" t="s">
        <v>225</v>
      </c>
      <c r="C229" s="128"/>
      <c r="D229" s="128"/>
      <c r="E229" s="128"/>
      <c r="F229" s="128"/>
      <c r="G229" s="128"/>
      <c r="H229" s="128"/>
      <c r="I229" s="128"/>
      <c r="J229" s="128"/>
      <c r="K229" s="128"/>
      <c r="L229" s="128"/>
      <c r="M229" s="128"/>
      <c r="N229" s="128"/>
      <c r="O229" s="128"/>
      <c r="P229" s="8">
        <v>12947.0</v>
      </c>
      <c r="Q229" s="128"/>
      <c r="R229" s="128"/>
      <c r="S229" s="171">
        <v>820.0</v>
      </c>
      <c r="T229" s="172">
        <v>0.0</v>
      </c>
      <c r="U229" s="171">
        <v>11559.0</v>
      </c>
      <c r="V229" s="171">
        <v>820.0</v>
      </c>
      <c r="W229" s="171">
        <v>10739.0</v>
      </c>
      <c r="Y229" s="174">
        <v>41.0</v>
      </c>
      <c r="Z229" s="161"/>
      <c r="AF229" s="174">
        <v>40.0</v>
      </c>
      <c r="AH229" s="128"/>
      <c r="AI229" s="175">
        <v>43942.0</v>
      </c>
      <c r="AJ229" s="162"/>
      <c r="AK229" s="162"/>
      <c r="AL229" s="162"/>
      <c r="AM229" s="128"/>
      <c r="AN229" s="8" t="s">
        <v>402</v>
      </c>
      <c r="AQ229" s="128"/>
      <c r="AR229" s="128"/>
      <c r="AS229" s="128"/>
      <c r="AT229" s="128"/>
      <c r="AU229" s="128"/>
      <c r="AV229" s="128"/>
    </row>
    <row r="230" ht="16.5" customHeight="1">
      <c r="A230" s="170">
        <v>43941.0</v>
      </c>
      <c r="B230" s="8" t="s">
        <v>225</v>
      </c>
      <c r="C230" s="128"/>
      <c r="D230" s="128"/>
      <c r="E230" s="128"/>
      <c r="F230" s="128"/>
      <c r="G230" s="128"/>
      <c r="H230" s="128"/>
      <c r="I230" s="128"/>
      <c r="J230" s="128"/>
      <c r="K230" s="128"/>
      <c r="L230" s="128"/>
      <c r="M230" s="128"/>
      <c r="N230" s="128"/>
      <c r="O230" s="128"/>
      <c r="P230" s="8">
        <v>12788.0</v>
      </c>
      <c r="Q230" s="128"/>
      <c r="R230" s="128"/>
      <c r="S230" s="171">
        <v>817.0</v>
      </c>
      <c r="T230" s="172">
        <v>0.0</v>
      </c>
      <c r="U230" s="171">
        <v>11512.0</v>
      </c>
      <c r="V230" s="171">
        <v>817.0</v>
      </c>
      <c r="W230" s="171">
        <v>10695.0</v>
      </c>
      <c r="Y230" s="174">
        <v>49.0</v>
      </c>
      <c r="Z230" s="161"/>
      <c r="AE230" s="174">
        <v>15.0</v>
      </c>
      <c r="AF230" s="174">
        <v>38.0</v>
      </c>
      <c r="AH230" s="128"/>
      <c r="AI230" s="175">
        <v>43941.0</v>
      </c>
      <c r="AJ230" s="162"/>
      <c r="AK230" s="162"/>
      <c r="AL230" s="162"/>
      <c r="AM230" s="128"/>
      <c r="AN230" s="8" t="s">
        <v>402</v>
      </c>
      <c r="AQ230" s="128"/>
      <c r="AR230" s="128"/>
      <c r="AS230" s="128"/>
      <c r="AT230" s="128"/>
      <c r="AU230" s="128"/>
      <c r="AV230" s="128"/>
    </row>
    <row r="231" ht="16.5" customHeight="1">
      <c r="A231" s="170">
        <v>43940.0</v>
      </c>
      <c r="B231" s="8" t="s">
        <v>225</v>
      </c>
      <c r="C231" s="128"/>
      <c r="D231" s="128"/>
      <c r="E231" s="128"/>
      <c r="F231" s="128"/>
      <c r="G231" s="128"/>
      <c r="H231" s="128"/>
      <c r="I231" s="128"/>
      <c r="J231" s="128"/>
      <c r="K231" s="128"/>
      <c r="L231" s="128"/>
      <c r="M231" s="128"/>
      <c r="N231" s="128"/>
      <c r="O231" s="128"/>
      <c r="P231" s="8">
        <v>12481.0</v>
      </c>
      <c r="Q231" s="128"/>
      <c r="R231" s="128"/>
      <c r="S231" s="171">
        <v>813.0</v>
      </c>
      <c r="T231" s="172">
        <v>0.0</v>
      </c>
      <c r="U231" s="171">
        <v>11327.0</v>
      </c>
      <c r="V231" s="171">
        <v>813.0</v>
      </c>
      <c r="W231" s="171">
        <v>10514.0</v>
      </c>
      <c r="Y231" s="174">
        <v>53.0</v>
      </c>
      <c r="Z231" s="161"/>
      <c r="AE231" s="174">
        <v>15.0</v>
      </c>
      <c r="AF231" s="174">
        <v>38.0</v>
      </c>
      <c r="AH231" s="128"/>
      <c r="AI231" s="175">
        <v>43940.0</v>
      </c>
      <c r="AJ231" s="162"/>
      <c r="AK231" s="162"/>
      <c r="AL231" s="162"/>
      <c r="AM231" s="128"/>
      <c r="AN231" s="8" t="s">
        <v>402</v>
      </c>
      <c r="AQ231" s="128"/>
      <c r="AR231" s="128"/>
      <c r="AS231" s="128"/>
      <c r="AT231" s="128"/>
      <c r="AU231" s="128"/>
      <c r="AV231" s="128"/>
    </row>
    <row r="232" ht="16.5" customHeight="1">
      <c r="A232" s="170">
        <v>43939.0</v>
      </c>
      <c r="B232" s="8" t="s">
        <v>225</v>
      </c>
      <c r="C232" s="128"/>
      <c r="D232" s="128"/>
      <c r="E232" s="128"/>
      <c r="F232" s="128"/>
      <c r="G232" s="128"/>
      <c r="H232" s="128"/>
      <c r="I232" s="128"/>
      <c r="J232" s="128"/>
      <c r="K232" s="128"/>
      <c r="L232" s="128"/>
      <c r="M232" s="128"/>
      <c r="N232" s="128"/>
      <c r="O232" s="128"/>
      <c r="P232" s="8">
        <v>12186.0</v>
      </c>
      <c r="Q232" s="128"/>
      <c r="R232" s="128"/>
      <c r="S232" s="171">
        <v>802.0</v>
      </c>
      <c r="T232" s="172">
        <v>0.0</v>
      </c>
      <c r="U232" s="171">
        <v>11148.0</v>
      </c>
      <c r="V232" s="171">
        <v>802.0</v>
      </c>
      <c r="W232" s="171">
        <v>10346.0</v>
      </c>
      <c r="Y232" s="174">
        <v>56.0</v>
      </c>
      <c r="Z232" s="161"/>
      <c r="AE232" s="174">
        <v>15.0</v>
      </c>
      <c r="AF232" s="174">
        <v>38.0</v>
      </c>
      <c r="AH232" s="128"/>
      <c r="AI232" s="175">
        <v>43939.0</v>
      </c>
      <c r="AJ232" s="162"/>
      <c r="AK232" s="162"/>
      <c r="AL232" s="162"/>
      <c r="AM232" s="128"/>
      <c r="AN232" s="8" t="s">
        <v>402</v>
      </c>
      <c r="AQ232" s="128"/>
      <c r="AR232" s="128"/>
      <c r="AS232" s="128"/>
      <c r="AT232" s="128"/>
      <c r="AU232" s="128"/>
      <c r="AV232" s="128"/>
    </row>
    <row r="233" ht="16.5" customHeight="1">
      <c r="A233" s="170">
        <v>43938.0</v>
      </c>
      <c r="B233" s="8" t="s">
        <v>225</v>
      </c>
      <c r="C233" s="128"/>
      <c r="D233" s="128"/>
      <c r="E233" s="128"/>
      <c r="F233" s="128"/>
      <c r="G233" s="128"/>
      <c r="H233" s="128"/>
      <c r="I233" s="128"/>
      <c r="J233" s="128"/>
      <c r="K233" s="128"/>
      <c r="L233" s="128"/>
      <c r="M233" s="128"/>
      <c r="N233" s="128"/>
      <c r="O233" s="128"/>
      <c r="P233" s="8">
        <v>11684.0</v>
      </c>
      <c r="Q233" s="128"/>
      <c r="R233" s="128"/>
      <c r="S233" s="171">
        <v>792.0</v>
      </c>
      <c r="T233" s="172">
        <v>0.0</v>
      </c>
      <c r="U233" s="171">
        <v>10846.0</v>
      </c>
      <c r="V233" s="171">
        <v>792.0</v>
      </c>
      <c r="W233" s="171">
        <v>10054.0</v>
      </c>
      <c r="Y233" s="174">
        <v>32.0</v>
      </c>
      <c r="Z233" s="161"/>
      <c r="AE233" s="174">
        <v>15.0</v>
      </c>
      <c r="AF233" s="174">
        <v>35.0</v>
      </c>
      <c r="AH233" s="128"/>
      <c r="AI233" s="175">
        <v>43938.0</v>
      </c>
      <c r="AJ233" s="162"/>
      <c r="AK233" s="162"/>
      <c r="AL233" s="162"/>
      <c r="AM233" s="128"/>
      <c r="AN233" s="8" t="s">
        <v>402</v>
      </c>
      <c r="AQ233" s="128"/>
      <c r="AR233" s="128"/>
      <c r="AS233" s="128"/>
      <c r="AT233" s="128"/>
      <c r="AU233" s="128"/>
      <c r="AV233" s="128"/>
    </row>
    <row r="234" ht="16.5" customHeight="1">
      <c r="A234" s="170">
        <v>43937.0</v>
      </c>
      <c r="B234" s="8" t="s">
        <v>225</v>
      </c>
      <c r="C234" s="128"/>
      <c r="D234" s="128"/>
      <c r="E234" s="128"/>
      <c r="F234" s="128"/>
      <c r="G234" s="128"/>
      <c r="H234" s="128"/>
      <c r="I234" s="128"/>
      <c r="J234" s="128"/>
      <c r="K234" s="128"/>
      <c r="L234" s="128"/>
      <c r="M234" s="128"/>
      <c r="N234" s="128"/>
      <c r="O234" s="128"/>
      <c r="P234" s="8">
        <v>11133.0</v>
      </c>
      <c r="Q234" s="128"/>
      <c r="R234" s="128"/>
      <c r="S234" s="171">
        <v>779.0</v>
      </c>
      <c r="T234" s="172">
        <v>0.0</v>
      </c>
      <c r="U234" s="171">
        <v>10362.0</v>
      </c>
      <c r="V234" s="171">
        <v>779.0</v>
      </c>
      <c r="W234" s="171">
        <v>9583.0</v>
      </c>
      <c r="Y234" s="174">
        <v>58.0</v>
      </c>
      <c r="Z234" s="161"/>
      <c r="AE234" s="174">
        <v>15.0</v>
      </c>
      <c r="AF234" s="174">
        <v>35.0</v>
      </c>
      <c r="AH234" s="128"/>
      <c r="AI234" s="175">
        <v>43937.0</v>
      </c>
      <c r="AJ234" s="162"/>
      <c r="AK234" s="162"/>
      <c r="AL234" s="162"/>
      <c r="AM234" s="128"/>
      <c r="AN234" s="8" t="s">
        <v>402</v>
      </c>
      <c r="AQ234" s="128"/>
      <c r="AR234" s="128"/>
      <c r="AS234" s="128"/>
      <c r="AT234" s="128"/>
      <c r="AU234" s="128"/>
      <c r="AV234" s="128"/>
    </row>
    <row r="235" ht="16.5" customHeight="1">
      <c r="A235" s="170">
        <v>43936.0</v>
      </c>
      <c r="B235" s="8" t="s">
        <v>225</v>
      </c>
      <c r="C235" s="128"/>
      <c r="D235" s="128"/>
      <c r="E235" s="128"/>
      <c r="F235" s="128"/>
      <c r="G235" s="128"/>
      <c r="H235" s="128"/>
      <c r="I235" s="128"/>
      <c r="J235" s="128"/>
      <c r="K235" s="128"/>
      <c r="L235" s="128"/>
      <c r="M235" s="128"/>
      <c r="N235" s="128"/>
      <c r="O235" s="128"/>
      <c r="P235" s="8">
        <v>10768.0</v>
      </c>
      <c r="Q235" s="128"/>
      <c r="R235" s="128"/>
      <c r="S235" s="171">
        <v>770.0</v>
      </c>
      <c r="T235" s="172">
        <v>0.0</v>
      </c>
      <c r="U235" s="171">
        <v>10096.0</v>
      </c>
      <c r="V235" s="171">
        <v>770.0</v>
      </c>
      <c r="W235" s="171">
        <v>9326.0</v>
      </c>
      <c r="Y235" s="174">
        <v>63.0</v>
      </c>
      <c r="Z235" s="161"/>
      <c r="AE235" s="174">
        <v>15.0</v>
      </c>
      <c r="AF235" s="174">
        <v>30.0</v>
      </c>
      <c r="AH235" s="128"/>
      <c r="AI235" s="175">
        <v>43936.0</v>
      </c>
      <c r="AJ235" s="162"/>
      <c r="AK235" s="162"/>
      <c r="AL235" s="162"/>
      <c r="AM235" s="128"/>
      <c r="AN235" s="8" t="s">
        <v>402</v>
      </c>
      <c r="AQ235" s="128"/>
      <c r="AR235" s="128"/>
      <c r="AS235" s="128"/>
      <c r="AT235" s="128"/>
      <c r="AU235" s="128"/>
      <c r="AV235" s="128"/>
    </row>
    <row r="236" ht="16.5" customHeight="1">
      <c r="A236" s="170">
        <v>43935.0</v>
      </c>
      <c r="B236" s="8" t="s">
        <v>225</v>
      </c>
      <c r="C236" s="128"/>
      <c r="D236" s="128"/>
      <c r="E236" s="128"/>
      <c r="F236" s="128"/>
      <c r="G236" s="128"/>
      <c r="H236" s="128"/>
      <c r="I236" s="128"/>
      <c r="J236" s="128"/>
      <c r="K236" s="128"/>
      <c r="L236" s="128"/>
      <c r="M236" s="128"/>
      <c r="N236" s="128"/>
      <c r="O236" s="128"/>
      <c r="P236" s="8">
        <v>10342.0</v>
      </c>
      <c r="Q236" s="128"/>
      <c r="R236" s="128"/>
      <c r="S236" s="171">
        <v>761.0</v>
      </c>
      <c r="T236" s="172">
        <v>0.0</v>
      </c>
      <c r="U236" s="171">
        <v>9736.0</v>
      </c>
      <c r="V236" s="171">
        <v>761.0</v>
      </c>
      <c r="W236" s="171">
        <v>8975.0</v>
      </c>
      <c r="Y236" s="174">
        <v>64.0</v>
      </c>
      <c r="Z236" s="161"/>
      <c r="AE236" s="174">
        <v>15.0</v>
      </c>
      <c r="AF236" s="174">
        <v>29.0</v>
      </c>
      <c r="AH236" s="128"/>
      <c r="AI236" s="175">
        <v>43935.0</v>
      </c>
      <c r="AJ236" s="162"/>
      <c r="AK236" s="162"/>
      <c r="AL236" s="162"/>
      <c r="AM236" s="128"/>
      <c r="AN236" s="8" t="s">
        <v>402</v>
      </c>
      <c r="AQ236" s="128"/>
      <c r="AR236" s="128"/>
      <c r="AS236" s="128"/>
      <c r="AT236" s="128"/>
      <c r="AU236" s="128"/>
      <c r="AV236" s="128"/>
    </row>
    <row r="237" ht="16.5" customHeight="1">
      <c r="A237" s="170">
        <v>43934.0</v>
      </c>
      <c r="B237" s="8" t="s">
        <v>225</v>
      </c>
      <c r="C237" s="128"/>
      <c r="D237" s="128"/>
      <c r="E237" s="128"/>
      <c r="F237" s="128"/>
      <c r="G237" s="128"/>
      <c r="H237" s="128"/>
      <c r="I237" s="128"/>
      <c r="J237" s="128"/>
      <c r="K237" s="128"/>
      <c r="L237" s="128"/>
      <c r="M237" s="128"/>
      <c r="N237" s="128"/>
      <c r="O237" s="128"/>
      <c r="P237" s="8">
        <v>10115.0</v>
      </c>
      <c r="Q237" s="128"/>
      <c r="R237" s="128"/>
      <c r="S237" s="171">
        <v>754.0</v>
      </c>
      <c r="T237" s="172">
        <v>0.0</v>
      </c>
      <c r="U237" s="171">
        <v>9560.0</v>
      </c>
      <c r="V237" s="171">
        <v>754.0</v>
      </c>
      <c r="W237" s="171">
        <v>8806.0</v>
      </c>
      <c r="Y237" s="174">
        <v>33.0</v>
      </c>
      <c r="Z237" s="161"/>
      <c r="AE237" s="174">
        <v>15.0</v>
      </c>
      <c r="AF237" s="174">
        <v>28.0</v>
      </c>
      <c r="AH237" s="128"/>
      <c r="AI237" s="175">
        <v>43934.0</v>
      </c>
      <c r="AJ237" s="175">
        <v>43934.40277777778</v>
      </c>
      <c r="AK237" s="8" t="s">
        <v>373</v>
      </c>
      <c r="AL237" s="8" t="s">
        <v>403</v>
      </c>
      <c r="AM237" s="8" t="s">
        <v>404</v>
      </c>
      <c r="AN237" s="8" t="s">
        <v>402</v>
      </c>
      <c r="AR237" s="128"/>
      <c r="AS237" s="128"/>
      <c r="AT237" s="128"/>
      <c r="AU237" s="128"/>
      <c r="AV237" s="128"/>
    </row>
    <row r="238" ht="16.5" customHeight="1">
      <c r="A238" s="170">
        <v>43933.0</v>
      </c>
      <c r="B238" s="8" t="s">
        <v>225</v>
      </c>
      <c r="C238" s="128"/>
      <c r="D238" s="128"/>
      <c r="E238" s="128"/>
      <c r="F238" s="128"/>
      <c r="G238" s="128"/>
      <c r="H238" s="128"/>
      <c r="I238" s="128"/>
      <c r="J238" s="128"/>
      <c r="K238" s="128"/>
      <c r="L238" s="128"/>
      <c r="M238" s="128"/>
      <c r="N238" s="128"/>
      <c r="O238" s="128"/>
      <c r="P238" s="8">
        <v>9609.0</v>
      </c>
      <c r="Q238" s="128"/>
      <c r="R238" s="128"/>
      <c r="S238" s="171">
        <v>733.0</v>
      </c>
      <c r="T238" s="172">
        <v>0.0</v>
      </c>
      <c r="U238" s="171">
        <v>9049.0</v>
      </c>
      <c r="V238" s="171">
        <v>733.0</v>
      </c>
      <c r="W238" s="171">
        <v>8316.0</v>
      </c>
      <c r="Y238" s="174">
        <v>34.0</v>
      </c>
      <c r="Z238" s="161"/>
      <c r="AE238" s="174">
        <v>15.0</v>
      </c>
      <c r="AF238" s="174">
        <v>27.0</v>
      </c>
      <c r="AH238" s="128"/>
      <c r="AI238" s="175">
        <v>43933.0</v>
      </c>
      <c r="AJ238" s="162"/>
      <c r="AK238" s="162"/>
      <c r="AL238" s="162"/>
      <c r="AM238" s="8" t="s">
        <v>405</v>
      </c>
      <c r="AN238" s="8" t="s">
        <v>402</v>
      </c>
      <c r="AQ238" s="128"/>
      <c r="AR238" s="128"/>
      <c r="AS238" s="128"/>
      <c r="AT238" s="128"/>
      <c r="AU238" s="128"/>
      <c r="AV238" s="128"/>
    </row>
    <row r="239" ht="16.5" customHeight="1">
      <c r="A239" s="170">
        <v>43932.0</v>
      </c>
      <c r="B239" s="8" t="s">
        <v>225</v>
      </c>
      <c r="C239" s="128"/>
      <c r="D239" s="128"/>
      <c r="E239" s="128"/>
      <c r="F239" s="128"/>
      <c r="G239" s="128"/>
      <c r="H239" s="128"/>
      <c r="I239" s="128"/>
      <c r="J239" s="128"/>
      <c r="K239" s="128"/>
      <c r="L239" s="128"/>
      <c r="M239" s="128"/>
      <c r="N239" s="128"/>
      <c r="O239" s="128"/>
      <c r="P239" s="8">
        <v>9061.0</v>
      </c>
      <c r="Q239" s="128"/>
      <c r="R239" s="128"/>
      <c r="S239" s="171">
        <v>713.0</v>
      </c>
      <c r="T239" s="172">
        <v>0.0</v>
      </c>
      <c r="U239" s="171">
        <v>8487.0</v>
      </c>
      <c r="V239" s="171">
        <v>713.0</v>
      </c>
      <c r="W239" s="171">
        <v>7774.0</v>
      </c>
      <c r="Y239" s="174">
        <v>77.0</v>
      </c>
      <c r="Z239" s="161"/>
      <c r="AE239" s="174">
        <v>15.0</v>
      </c>
      <c r="AF239" s="174">
        <v>25.0</v>
      </c>
      <c r="AH239" s="128"/>
      <c r="AI239" s="175">
        <v>43932.0</v>
      </c>
      <c r="AJ239" s="162"/>
      <c r="AK239" s="162"/>
      <c r="AL239" s="162"/>
      <c r="AM239" s="8" t="s">
        <v>405</v>
      </c>
      <c r="AN239" s="8" t="s">
        <v>402</v>
      </c>
      <c r="AQ239" s="128"/>
      <c r="AR239" s="128"/>
      <c r="AS239" s="128"/>
      <c r="AT239" s="128"/>
      <c r="AU239" s="128"/>
      <c r="AV239" s="128"/>
    </row>
    <row r="240" ht="16.5" customHeight="1">
      <c r="A240" s="170">
        <v>43931.0</v>
      </c>
      <c r="B240" s="8" t="s">
        <v>225</v>
      </c>
      <c r="C240" s="128"/>
      <c r="D240" s="128"/>
      <c r="E240" s="128"/>
      <c r="F240" s="128"/>
      <c r="G240" s="128"/>
      <c r="H240" s="128"/>
      <c r="I240" s="128"/>
      <c r="J240" s="128"/>
      <c r="K240" s="128"/>
      <c r="L240" s="128"/>
      <c r="M240" s="128"/>
      <c r="N240" s="128"/>
      <c r="O240" s="128"/>
      <c r="P240" s="8">
        <v>8472.0</v>
      </c>
      <c r="Q240" s="128"/>
      <c r="R240" s="128"/>
      <c r="S240" s="171">
        <v>680.0</v>
      </c>
      <c r="T240" s="172">
        <v>0.0</v>
      </c>
      <c r="U240" s="171">
        <v>7929.0</v>
      </c>
      <c r="V240" s="171">
        <v>680.0</v>
      </c>
      <c r="W240" s="171">
        <v>7249.0</v>
      </c>
      <c r="Y240" s="174">
        <v>32.0</v>
      </c>
      <c r="Z240" s="161"/>
      <c r="AE240" s="174">
        <v>15.0</v>
      </c>
      <c r="AF240" s="174">
        <v>24.0</v>
      </c>
      <c r="AH240" s="128"/>
      <c r="AI240" s="175">
        <v>43931.0</v>
      </c>
      <c r="AJ240" s="162"/>
      <c r="AK240" s="162"/>
      <c r="AL240" s="162"/>
      <c r="AM240" s="8" t="s">
        <v>406</v>
      </c>
      <c r="AN240" s="8" t="s">
        <v>402</v>
      </c>
      <c r="AQ240" s="128"/>
      <c r="AR240" s="128"/>
      <c r="AS240" s="128"/>
      <c r="AT240" s="128"/>
      <c r="AU240" s="128"/>
      <c r="AV240" s="128"/>
    </row>
    <row r="241" ht="16.5" customHeight="1">
      <c r="A241" s="170">
        <v>43930.0</v>
      </c>
      <c r="B241" s="8" t="s">
        <v>225</v>
      </c>
      <c r="C241" s="128"/>
      <c r="D241" s="128"/>
      <c r="E241" s="128"/>
      <c r="F241" s="128"/>
      <c r="G241" s="128"/>
      <c r="H241" s="128"/>
      <c r="I241" s="128"/>
      <c r="J241" s="128"/>
      <c r="K241" s="128"/>
      <c r="L241" s="128"/>
      <c r="M241" s="128"/>
      <c r="N241" s="128"/>
      <c r="O241" s="128"/>
      <c r="P241" s="8">
        <v>8164.0</v>
      </c>
      <c r="Q241" s="128"/>
      <c r="R241" s="128"/>
      <c r="S241" s="171">
        <v>631.0</v>
      </c>
      <c r="T241" s="172">
        <v>0.0</v>
      </c>
      <c r="U241" s="171">
        <v>7606.0</v>
      </c>
      <c r="V241" s="171">
        <v>631.0</v>
      </c>
      <c r="W241" s="171">
        <v>6975.0</v>
      </c>
      <c r="Y241" s="174">
        <v>33.0</v>
      </c>
      <c r="Z241" s="161"/>
      <c r="AE241" s="174">
        <v>15.0</v>
      </c>
      <c r="AF241" s="174">
        <v>23.0</v>
      </c>
      <c r="AH241" s="128"/>
      <c r="AI241" s="175">
        <v>43930.0</v>
      </c>
      <c r="AJ241" s="162"/>
      <c r="AK241" s="162"/>
      <c r="AL241" s="162"/>
      <c r="AM241" s="128"/>
      <c r="AN241" s="8" t="s">
        <v>402</v>
      </c>
      <c r="AQ241" s="128"/>
      <c r="AR241" s="128"/>
      <c r="AS241" s="128"/>
      <c r="AT241" s="128"/>
      <c r="AU241" s="128"/>
      <c r="AV241" s="128"/>
    </row>
    <row r="242" ht="16.5" customHeight="1">
      <c r="A242" s="170">
        <v>43929.0</v>
      </c>
      <c r="B242" s="8" t="s">
        <v>225</v>
      </c>
      <c r="C242" s="128"/>
      <c r="D242" s="128"/>
      <c r="E242" s="128"/>
      <c r="F242" s="128"/>
      <c r="G242" s="128"/>
      <c r="H242" s="128"/>
      <c r="I242" s="128"/>
      <c r="J242" s="128"/>
      <c r="K242" s="128"/>
      <c r="L242" s="128"/>
      <c r="M242" s="128"/>
      <c r="N242" s="128"/>
      <c r="O242" s="128"/>
      <c r="P242" s="8">
        <v>7787.0</v>
      </c>
      <c r="Q242" s="128"/>
      <c r="R242" s="128"/>
      <c r="S242" s="171">
        <v>608.0</v>
      </c>
      <c r="T242" s="172">
        <v>0.0</v>
      </c>
      <c r="U242" s="171">
        <v>7385.0</v>
      </c>
      <c r="V242" s="171">
        <v>608.0</v>
      </c>
      <c r="W242" s="171">
        <v>6777.0</v>
      </c>
      <c r="Y242" s="174">
        <v>35.0</v>
      </c>
      <c r="Z242" s="179">
        <v>50.0</v>
      </c>
      <c r="AE242" s="174">
        <v>15.0</v>
      </c>
      <c r="AF242" s="174">
        <v>23.0</v>
      </c>
      <c r="AH242" s="128"/>
      <c r="AI242" s="175">
        <v>43929.0</v>
      </c>
      <c r="AJ242" s="162"/>
      <c r="AK242" s="162"/>
      <c r="AL242" s="162"/>
      <c r="AM242" s="128"/>
      <c r="AN242" s="8" t="s">
        <v>402</v>
      </c>
      <c r="AQ242" s="128"/>
      <c r="AR242" s="128"/>
      <c r="AS242" s="128"/>
      <c r="AT242" s="128"/>
      <c r="AU242" s="128"/>
      <c r="AV242" s="128"/>
    </row>
    <row r="243" ht="16.5" customHeight="1">
      <c r="A243" s="170">
        <v>43928.0</v>
      </c>
      <c r="B243" s="8" t="s">
        <v>225</v>
      </c>
      <c r="C243" s="128"/>
      <c r="D243" s="128"/>
      <c r="E243" s="128"/>
      <c r="F243" s="128"/>
      <c r="G243" s="128"/>
      <c r="H243" s="128"/>
      <c r="I243" s="128"/>
      <c r="J243" s="128"/>
      <c r="K243" s="128"/>
      <c r="L243" s="128"/>
      <c r="M243" s="128"/>
      <c r="N243" s="128"/>
      <c r="O243" s="128"/>
      <c r="P243" s="8">
        <v>7394.0</v>
      </c>
      <c r="Q243" s="128"/>
      <c r="R243" s="128"/>
      <c r="S243" s="171">
        <v>575.0</v>
      </c>
      <c r="T243" s="172">
        <v>0.0</v>
      </c>
      <c r="U243" s="171">
        <v>7028.0</v>
      </c>
      <c r="V243" s="171">
        <v>575.0</v>
      </c>
      <c r="W243" s="171">
        <v>6453.0</v>
      </c>
      <c r="Y243" s="174">
        <v>29.0</v>
      </c>
      <c r="Z243" s="179">
        <v>45.0</v>
      </c>
      <c r="AE243" s="174">
        <v>15.0</v>
      </c>
      <c r="AF243" s="174">
        <v>23.0</v>
      </c>
      <c r="AH243" s="128"/>
      <c r="AI243" s="175">
        <v>43928.0</v>
      </c>
      <c r="AJ243" s="162"/>
      <c r="AK243" s="162"/>
      <c r="AL243" s="162"/>
      <c r="AM243" s="128"/>
      <c r="AN243" s="8" t="s">
        <v>402</v>
      </c>
      <c r="AR243" s="128"/>
      <c r="AS243" s="128"/>
      <c r="AT243" s="128"/>
      <c r="AU243" s="128"/>
      <c r="AV243" s="128"/>
    </row>
    <row r="244" ht="16.5" customHeight="1">
      <c r="A244" s="170">
        <v>43927.0</v>
      </c>
      <c r="B244" s="8" t="s">
        <v>225</v>
      </c>
      <c r="C244" s="128"/>
      <c r="D244" s="128"/>
      <c r="E244" s="128"/>
      <c r="F244" s="128"/>
      <c r="G244" s="128"/>
      <c r="H244" s="128"/>
      <c r="I244" s="128"/>
      <c r="J244" s="128"/>
      <c r="K244" s="128"/>
      <c r="L244" s="128"/>
      <c r="M244" s="128"/>
      <c r="N244" s="128"/>
      <c r="O244" s="128"/>
      <c r="P244" s="8">
        <v>6882.0</v>
      </c>
      <c r="Q244" s="128"/>
      <c r="R244" s="128"/>
      <c r="S244" s="171">
        <v>543.0</v>
      </c>
      <c r="T244" s="172">
        <v>0.0</v>
      </c>
      <c r="U244" s="171">
        <v>6527.0</v>
      </c>
      <c r="V244" s="171">
        <v>543.0</v>
      </c>
      <c r="W244" s="171">
        <v>5984.0</v>
      </c>
      <c r="Y244" s="174">
        <v>28.0</v>
      </c>
      <c r="Z244" s="179">
        <v>45.0</v>
      </c>
      <c r="AE244" s="174">
        <v>15.0</v>
      </c>
      <c r="AF244" s="174">
        <v>23.0</v>
      </c>
      <c r="AH244" s="128"/>
      <c r="AI244" s="175">
        <v>43927.0</v>
      </c>
      <c r="AJ244" s="162"/>
      <c r="AK244" s="162"/>
      <c r="AL244" s="162"/>
      <c r="AM244" s="128"/>
      <c r="AN244" s="8" t="s">
        <v>402</v>
      </c>
      <c r="AR244" s="128"/>
      <c r="AS244" s="128"/>
      <c r="AT244" s="128"/>
      <c r="AU244" s="128"/>
      <c r="AV244" s="128"/>
    </row>
    <row r="245" ht="16.5" customHeight="1">
      <c r="A245" s="170">
        <v>43926.0</v>
      </c>
      <c r="B245" s="8" t="s">
        <v>225</v>
      </c>
      <c r="C245" s="128"/>
      <c r="D245" s="128"/>
      <c r="E245" s="128"/>
      <c r="F245" s="128"/>
      <c r="G245" s="128"/>
      <c r="H245" s="128"/>
      <c r="I245" s="128"/>
      <c r="J245" s="128"/>
      <c r="K245" s="128"/>
      <c r="L245" s="128"/>
      <c r="M245" s="128"/>
      <c r="N245" s="128"/>
      <c r="O245" s="128"/>
      <c r="P245" s="8">
        <v>6493.0</v>
      </c>
      <c r="Q245" s="128"/>
      <c r="R245" s="128"/>
      <c r="S245" s="171">
        <v>512.0</v>
      </c>
      <c r="T245" s="172">
        <v>0.0</v>
      </c>
      <c r="U245" s="171">
        <v>6172.0</v>
      </c>
      <c r="V245" s="171">
        <v>512.0</v>
      </c>
      <c r="W245" s="171">
        <v>5660.0</v>
      </c>
      <c r="Y245" s="174">
        <v>29.0</v>
      </c>
      <c r="Z245" s="179">
        <v>45.0</v>
      </c>
      <c r="AE245" s="174">
        <v>15.0</v>
      </c>
      <c r="AF245" s="174">
        <v>22.0</v>
      </c>
      <c r="AH245" s="128"/>
      <c r="AI245" s="175">
        <v>43926.0</v>
      </c>
      <c r="AJ245" s="162"/>
      <c r="AK245" s="162"/>
      <c r="AL245" s="162"/>
      <c r="AM245" s="128"/>
      <c r="AN245" s="8" t="s">
        <v>402</v>
      </c>
      <c r="AR245" s="128"/>
      <c r="AS245" s="128"/>
      <c r="AT245" s="128"/>
      <c r="AU245" s="128"/>
      <c r="AV245" s="128"/>
    </row>
    <row r="246" ht="16.5" customHeight="1">
      <c r="A246" s="170">
        <v>43925.0</v>
      </c>
      <c r="B246" s="8" t="s">
        <v>225</v>
      </c>
      <c r="C246" s="128"/>
      <c r="D246" s="128"/>
      <c r="E246" s="128"/>
      <c r="F246" s="128"/>
      <c r="G246" s="128"/>
      <c r="H246" s="128"/>
      <c r="I246" s="128"/>
      <c r="J246" s="128"/>
      <c r="K246" s="128"/>
      <c r="L246" s="128"/>
      <c r="M246" s="128"/>
      <c r="N246" s="128"/>
      <c r="O246" s="128"/>
      <c r="P246" s="8">
        <v>5891.0</v>
      </c>
      <c r="Q246" s="128"/>
      <c r="R246" s="128"/>
      <c r="S246" s="171">
        <v>460.0</v>
      </c>
      <c r="T246" s="172">
        <v>0.0</v>
      </c>
      <c r="U246" s="171">
        <v>5550.0</v>
      </c>
      <c r="V246" s="171">
        <v>460.0</v>
      </c>
      <c r="W246" s="171">
        <v>5090.0</v>
      </c>
      <c r="Y246" s="174">
        <v>29.0</v>
      </c>
      <c r="Z246" s="179">
        <v>45.0</v>
      </c>
      <c r="AE246" s="174">
        <v>15.0</v>
      </c>
      <c r="AF246" s="174">
        <v>20.0</v>
      </c>
      <c r="AH246" s="128"/>
      <c r="AI246" s="175">
        <v>43925.0</v>
      </c>
      <c r="AJ246" s="162"/>
      <c r="AK246" s="162"/>
      <c r="AL246" s="162"/>
      <c r="AM246" s="128"/>
      <c r="AN246" s="8" t="s">
        <v>402</v>
      </c>
      <c r="AR246" s="128"/>
      <c r="AS246" s="128"/>
      <c r="AT246" s="128"/>
      <c r="AU246" s="128"/>
      <c r="AV246" s="128"/>
    </row>
    <row r="247" ht="16.5" customHeight="1">
      <c r="A247" s="170">
        <v>43924.0</v>
      </c>
      <c r="B247" s="8" t="s">
        <v>225</v>
      </c>
      <c r="C247" s="128"/>
      <c r="D247" s="128"/>
      <c r="E247" s="128"/>
      <c r="F247" s="128"/>
      <c r="G247" s="128"/>
      <c r="H247" s="128"/>
      <c r="I247" s="128"/>
      <c r="J247" s="128"/>
      <c r="K247" s="128"/>
      <c r="L247" s="128"/>
      <c r="M247" s="128"/>
      <c r="N247" s="128"/>
      <c r="O247" s="128"/>
      <c r="P247" s="8">
        <v>5380.0</v>
      </c>
      <c r="Q247" s="128"/>
      <c r="R247" s="128"/>
      <c r="S247" s="171">
        <v>390.0</v>
      </c>
      <c r="T247" s="172">
        <v>0.0</v>
      </c>
      <c r="U247" s="171">
        <v>5048.0</v>
      </c>
      <c r="V247" s="171">
        <v>390.0</v>
      </c>
      <c r="W247" s="171">
        <v>4658.0</v>
      </c>
      <c r="Y247" s="174">
        <v>29.0</v>
      </c>
      <c r="Z247" s="179">
        <v>45.0</v>
      </c>
      <c r="AE247" s="174">
        <v>15.0</v>
      </c>
      <c r="AF247" s="174">
        <v>17.0</v>
      </c>
      <c r="AH247" s="128"/>
      <c r="AI247" s="175">
        <v>43924.0</v>
      </c>
      <c r="AJ247" s="162"/>
      <c r="AK247" s="162"/>
      <c r="AL247" s="162"/>
      <c r="AM247" s="128"/>
      <c r="AN247" s="8" t="s">
        <v>402</v>
      </c>
      <c r="AR247" s="128"/>
      <c r="AS247" s="128"/>
      <c r="AT247" s="128"/>
      <c r="AU247" s="128"/>
      <c r="AV247" s="128"/>
    </row>
    <row r="248" ht="16.5" customHeight="1">
      <c r="A248" s="170">
        <v>43923.0</v>
      </c>
      <c r="B248" s="8" t="s">
        <v>225</v>
      </c>
      <c r="C248" s="128"/>
      <c r="D248" s="128"/>
      <c r="E248" s="128"/>
      <c r="F248" s="128"/>
      <c r="G248" s="128"/>
      <c r="H248" s="128"/>
      <c r="I248" s="128"/>
      <c r="J248" s="128"/>
      <c r="K248" s="128"/>
      <c r="L248" s="128"/>
      <c r="M248" s="128"/>
      <c r="N248" s="128"/>
      <c r="O248" s="128"/>
      <c r="P248" s="8">
        <v>4871.0</v>
      </c>
      <c r="Q248" s="128"/>
      <c r="R248" s="128"/>
      <c r="S248" s="171">
        <v>359.0</v>
      </c>
      <c r="T248" s="172">
        <v>0.0</v>
      </c>
      <c r="U248" s="171">
        <v>4544.0</v>
      </c>
      <c r="V248" s="171">
        <v>359.0</v>
      </c>
      <c r="W248" s="171">
        <v>4185.0</v>
      </c>
      <c r="Y248" s="174">
        <v>29.0</v>
      </c>
      <c r="Z248" s="179">
        <v>45.0</v>
      </c>
      <c r="AE248" s="174">
        <v>15.0</v>
      </c>
      <c r="AF248" s="174">
        <v>17.0</v>
      </c>
      <c r="AH248" s="128"/>
      <c r="AI248" s="175">
        <v>43923.0</v>
      </c>
      <c r="AJ248" s="162"/>
      <c r="AK248" s="162"/>
      <c r="AL248" s="162"/>
      <c r="AM248" s="128"/>
      <c r="AN248" s="8" t="s">
        <v>402</v>
      </c>
      <c r="AR248" s="128"/>
      <c r="AS248" s="128"/>
      <c r="AT248" s="128"/>
      <c r="AU248" s="128"/>
      <c r="AV248" s="128"/>
    </row>
    <row r="249" ht="16.5" customHeight="1">
      <c r="A249" s="170">
        <v>43922.0</v>
      </c>
      <c r="B249" s="8" t="s">
        <v>225</v>
      </c>
      <c r="C249" s="128"/>
      <c r="D249" s="128"/>
      <c r="E249" s="128"/>
      <c r="F249" s="128"/>
      <c r="G249" s="128"/>
      <c r="H249" s="128"/>
      <c r="I249" s="128"/>
      <c r="J249" s="128"/>
      <c r="K249" s="128"/>
      <c r="L249" s="128"/>
      <c r="M249" s="128"/>
      <c r="N249" s="128"/>
      <c r="O249" s="128"/>
      <c r="P249" s="8">
        <v>4662.0</v>
      </c>
      <c r="Q249" s="128"/>
      <c r="R249" s="128"/>
      <c r="S249" s="171">
        <v>320.0</v>
      </c>
      <c r="T249" s="172">
        <v>0.0</v>
      </c>
      <c r="U249" s="171">
        <v>4339.0</v>
      </c>
      <c r="V249" s="171">
        <v>320.0</v>
      </c>
      <c r="W249" s="171">
        <v>4019.0</v>
      </c>
      <c r="Y249" s="174">
        <v>30.0</v>
      </c>
      <c r="Z249" s="179">
        <v>45.0</v>
      </c>
      <c r="AE249" s="174">
        <v>15.0</v>
      </c>
      <c r="AF249" s="174">
        <v>16.0</v>
      </c>
      <c r="AH249" s="128"/>
      <c r="AI249" s="175">
        <v>43922.0</v>
      </c>
      <c r="AJ249" s="162"/>
      <c r="AK249" s="162"/>
      <c r="AL249" s="162"/>
      <c r="AM249" s="128"/>
      <c r="AN249" s="8" t="s">
        <v>402</v>
      </c>
      <c r="AR249" s="128"/>
      <c r="AS249" s="128"/>
      <c r="AT249" s="128"/>
      <c r="AU249" s="128"/>
      <c r="AV249" s="128"/>
    </row>
    <row r="250" ht="16.5" customHeight="1">
      <c r="A250" s="170">
        <v>43921.0</v>
      </c>
      <c r="B250" s="8" t="s">
        <v>225</v>
      </c>
      <c r="C250" s="128"/>
      <c r="D250" s="128"/>
      <c r="E250" s="128"/>
      <c r="F250" s="128"/>
      <c r="G250" s="128"/>
      <c r="H250" s="128"/>
      <c r="I250" s="128"/>
      <c r="J250" s="128"/>
      <c r="K250" s="128"/>
      <c r="L250" s="128"/>
      <c r="M250" s="128"/>
      <c r="N250" s="128"/>
      <c r="O250" s="128"/>
      <c r="P250" s="8">
        <v>4447.0</v>
      </c>
      <c r="Q250" s="128"/>
      <c r="R250" s="128"/>
      <c r="S250" s="171">
        <v>293.0</v>
      </c>
      <c r="T250" s="172">
        <v>0.0</v>
      </c>
      <c r="U250" s="171">
        <v>4132.0</v>
      </c>
      <c r="V250" s="171">
        <v>293.0</v>
      </c>
      <c r="W250" s="171">
        <v>3839.0</v>
      </c>
      <c r="Y250" s="174">
        <v>21.0</v>
      </c>
      <c r="Z250" s="179">
        <v>36.0</v>
      </c>
      <c r="AE250" s="174">
        <v>15.0</v>
      </c>
      <c r="AF250" s="174">
        <v>13.0</v>
      </c>
      <c r="AH250" s="128"/>
      <c r="AI250" s="175">
        <v>43921.0</v>
      </c>
      <c r="AJ250" s="162"/>
      <c r="AK250" s="162"/>
      <c r="AL250" s="162"/>
      <c r="AM250" s="128"/>
      <c r="AN250" s="8" t="s">
        <v>402</v>
      </c>
      <c r="AR250" s="128"/>
      <c r="AS250" s="128"/>
      <c r="AT250" s="128"/>
      <c r="AU250" s="128"/>
      <c r="AV250" s="128"/>
    </row>
    <row r="251" ht="16.5" customHeight="1">
      <c r="A251" s="170">
        <v>43920.0</v>
      </c>
      <c r="B251" s="8" t="s">
        <v>225</v>
      </c>
      <c r="C251" s="128"/>
      <c r="D251" s="128"/>
      <c r="E251" s="128"/>
      <c r="F251" s="128"/>
      <c r="G251" s="128"/>
      <c r="H251" s="128"/>
      <c r="I251" s="128"/>
      <c r="J251" s="128"/>
      <c r="K251" s="128"/>
      <c r="L251" s="128"/>
      <c r="M251" s="128"/>
      <c r="N251" s="128"/>
      <c r="O251" s="128"/>
      <c r="P251" s="8">
        <v>4102.0</v>
      </c>
      <c r="Q251" s="128"/>
      <c r="R251" s="128"/>
      <c r="S251" s="171">
        <v>256.0</v>
      </c>
      <c r="T251" s="172">
        <v>0.0</v>
      </c>
      <c r="U251" s="171">
        <v>3802.0</v>
      </c>
      <c r="V251" s="171">
        <v>256.0</v>
      </c>
      <c r="W251" s="171">
        <v>3546.0</v>
      </c>
      <c r="Z251" s="179">
        <v>18.0</v>
      </c>
      <c r="AF251" s="174">
        <v>12.0</v>
      </c>
      <c r="AH251" s="128"/>
      <c r="AI251" s="175">
        <v>43920.0</v>
      </c>
      <c r="AJ251" s="162"/>
      <c r="AK251" s="162"/>
      <c r="AL251" s="162"/>
      <c r="AM251" s="128"/>
      <c r="AN251" s="8" t="s">
        <v>402</v>
      </c>
      <c r="AR251" s="128"/>
      <c r="AS251" s="128"/>
      <c r="AT251" s="128"/>
      <c r="AU251" s="128"/>
      <c r="AV251" s="128"/>
    </row>
    <row r="252" ht="16.5" customHeight="1">
      <c r="A252" s="170">
        <v>43919.0</v>
      </c>
      <c r="B252" s="8" t="s">
        <v>225</v>
      </c>
      <c r="C252" s="128"/>
      <c r="D252" s="128"/>
      <c r="E252" s="128"/>
      <c r="F252" s="128"/>
      <c r="G252" s="128"/>
      <c r="H252" s="128"/>
      <c r="I252" s="128"/>
      <c r="J252" s="128"/>
      <c r="K252" s="128"/>
      <c r="L252" s="128"/>
      <c r="M252" s="128"/>
      <c r="N252" s="128"/>
      <c r="O252" s="128"/>
      <c r="P252" s="8">
        <v>3917.0</v>
      </c>
      <c r="Q252" s="128"/>
      <c r="R252" s="128"/>
      <c r="S252" s="171">
        <v>234.0</v>
      </c>
      <c r="T252" s="172">
        <v>0.0</v>
      </c>
      <c r="U252" s="171">
        <v>3608.0</v>
      </c>
      <c r="V252" s="171">
        <v>234.0</v>
      </c>
      <c r="W252" s="171">
        <v>3374.0</v>
      </c>
      <c r="Z252" s="179">
        <v>18.0</v>
      </c>
      <c r="AF252" s="174">
        <v>12.0</v>
      </c>
      <c r="AH252" s="128"/>
      <c r="AI252" s="175">
        <v>43919.0</v>
      </c>
      <c r="AJ252" s="162"/>
      <c r="AK252" s="162"/>
      <c r="AL252" s="162"/>
      <c r="AM252" s="128"/>
      <c r="AN252" s="8" t="s">
        <v>402</v>
      </c>
      <c r="AR252" s="128"/>
      <c r="AS252" s="128"/>
      <c r="AT252" s="128"/>
      <c r="AU252" s="128"/>
      <c r="AV252" s="128"/>
    </row>
    <row r="253" ht="16.5" customHeight="1">
      <c r="A253" s="170">
        <v>43918.0</v>
      </c>
      <c r="B253" s="8" t="s">
        <v>225</v>
      </c>
      <c r="C253" s="128"/>
      <c r="D253" s="128"/>
      <c r="E253" s="128"/>
      <c r="F253" s="128"/>
      <c r="G253" s="128"/>
      <c r="H253" s="128"/>
      <c r="I253" s="128"/>
      <c r="J253" s="128"/>
      <c r="K253" s="128"/>
      <c r="L253" s="128"/>
      <c r="M253" s="128"/>
      <c r="N253" s="128"/>
      <c r="O253" s="128"/>
      <c r="P253" s="8">
        <v>3608.0</v>
      </c>
      <c r="Q253" s="128"/>
      <c r="R253" s="128"/>
      <c r="S253" s="171">
        <v>213.0</v>
      </c>
      <c r="T253" s="172">
        <v>0.0</v>
      </c>
      <c r="U253" s="171">
        <v>3319.0</v>
      </c>
      <c r="V253" s="171">
        <v>213.0</v>
      </c>
      <c r="W253" s="171">
        <v>3106.0</v>
      </c>
      <c r="Z253" s="179">
        <v>18.0</v>
      </c>
      <c r="AF253" s="174">
        <v>12.0</v>
      </c>
      <c r="AH253" s="128"/>
      <c r="AI253" s="175">
        <v>43918.0</v>
      </c>
      <c r="AJ253" s="162"/>
      <c r="AK253" s="162"/>
      <c r="AL253" s="162"/>
      <c r="AM253" s="128"/>
      <c r="AN253" s="8" t="s">
        <v>402</v>
      </c>
      <c r="AR253" s="128"/>
      <c r="AS253" s="128"/>
      <c r="AT253" s="128"/>
      <c r="AU253" s="128"/>
      <c r="AV253" s="128"/>
    </row>
    <row r="254" ht="16.5" customHeight="1">
      <c r="A254" s="170">
        <v>43917.0</v>
      </c>
      <c r="B254" s="8" t="s">
        <v>225</v>
      </c>
      <c r="C254" s="128"/>
      <c r="D254" s="128"/>
      <c r="E254" s="128"/>
      <c r="F254" s="128"/>
      <c r="G254" s="128"/>
      <c r="H254" s="128"/>
      <c r="I254" s="128"/>
      <c r="J254" s="128"/>
      <c r="K254" s="128"/>
      <c r="L254" s="128"/>
      <c r="M254" s="128"/>
      <c r="N254" s="128"/>
      <c r="O254" s="128"/>
      <c r="P254" s="8">
        <v>3248.0</v>
      </c>
      <c r="Q254" s="128"/>
      <c r="R254" s="128"/>
      <c r="S254" s="171">
        <v>185.0</v>
      </c>
      <c r="T254" s="172">
        <v>0.0</v>
      </c>
      <c r="U254" s="171">
        <v>2971.0</v>
      </c>
      <c r="V254" s="171">
        <v>185.0</v>
      </c>
      <c r="W254" s="171">
        <v>2786.0</v>
      </c>
      <c r="Z254" s="179">
        <v>18.0</v>
      </c>
      <c r="AF254" s="174">
        <v>10.0</v>
      </c>
      <c r="AH254" s="128"/>
      <c r="AI254" s="175">
        <v>43917.0</v>
      </c>
      <c r="AJ254" s="162"/>
      <c r="AK254" s="162"/>
      <c r="AL254" s="162"/>
      <c r="AM254" s="128"/>
      <c r="AN254" s="8" t="s">
        <v>402</v>
      </c>
      <c r="AR254" s="128"/>
      <c r="AS254" s="128"/>
      <c r="AT254" s="128"/>
      <c r="AU254" s="128"/>
      <c r="AV254" s="128"/>
    </row>
    <row r="255" ht="16.5" customHeight="1">
      <c r="A255" s="170">
        <v>43916.0</v>
      </c>
      <c r="B255" s="8" t="s">
        <v>225</v>
      </c>
      <c r="C255" s="128"/>
      <c r="D255" s="128"/>
      <c r="E255" s="128"/>
      <c r="F255" s="128"/>
      <c r="G255" s="128"/>
      <c r="H255" s="128"/>
      <c r="I255" s="128"/>
      <c r="J255" s="128"/>
      <c r="K255" s="128"/>
      <c r="L255" s="128"/>
      <c r="M255" s="128"/>
      <c r="N255" s="128"/>
      <c r="O255" s="128"/>
      <c r="P255" s="8">
        <v>3051.0</v>
      </c>
      <c r="Q255" s="128"/>
      <c r="R255" s="128"/>
      <c r="S255" s="171">
        <v>160.0</v>
      </c>
      <c r="T255" s="172">
        <v>0.0</v>
      </c>
      <c r="U255" s="171">
        <v>2776.0</v>
      </c>
      <c r="V255" s="171">
        <v>160.0</v>
      </c>
      <c r="W255" s="171">
        <v>2616.0</v>
      </c>
      <c r="Z255" s="161"/>
      <c r="AF255" s="174">
        <v>9.0</v>
      </c>
      <c r="AH255" s="128"/>
      <c r="AI255" s="175">
        <v>43916.0</v>
      </c>
      <c r="AJ255" s="162"/>
      <c r="AK255" s="162"/>
      <c r="AL255" s="162"/>
      <c r="AM255" s="128"/>
      <c r="AN255" s="8" t="s">
        <v>402</v>
      </c>
      <c r="AR255" s="128"/>
      <c r="AS255" s="128"/>
      <c r="AT255" s="128"/>
      <c r="AU255" s="128"/>
      <c r="AV255" s="128"/>
    </row>
    <row r="256" ht="16.5" customHeight="1">
      <c r="A256" s="170">
        <v>43915.0</v>
      </c>
      <c r="B256" s="8" t="s">
        <v>225</v>
      </c>
      <c r="C256" s="128"/>
      <c r="D256" s="128"/>
      <c r="E256" s="128"/>
      <c r="F256" s="128"/>
      <c r="G256" s="128"/>
      <c r="H256" s="128"/>
      <c r="I256" s="128"/>
      <c r="J256" s="128"/>
      <c r="K256" s="128"/>
      <c r="L256" s="128"/>
      <c r="M256" s="128"/>
      <c r="N256" s="128"/>
      <c r="O256" s="128"/>
      <c r="P256" s="8">
        <v>2144.0</v>
      </c>
      <c r="Q256" s="128"/>
      <c r="R256" s="128"/>
      <c r="S256" s="171">
        <v>125.0</v>
      </c>
      <c r="T256" s="172">
        <v>0.0</v>
      </c>
      <c r="U256" s="171">
        <v>1756.0</v>
      </c>
      <c r="V256" s="171">
        <v>125.0</v>
      </c>
      <c r="W256" s="171">
        <v>1631.0</v>
      </c>
      <c r="Z256" s="161"/>
      <c r="AF256" s="174">
        <v>8.0</v>
      </c>
      <c r="AH256" s="128"/>
      <c r="AI256" s="175">
        <v>43915.0</v>
      </c>
      <c r="AJ256" s="162"/>
      <c r="AK256" s="162"/>
      <c r="AL256" s="162"/>
      <c r="AM256" s="128"/>
      <c r="AN256" s="8" t="s">
        <v>402</v>
      </c>
      <c r="AR256" s="128"/>
      <c r="AS256" s="128"/>
      <c r="AT256" s="128"/>
      <c r="AU256" s="128"/>
      <c r="AV256" s="128"/>
    </row>
    <row r="257" ht="16.5" customHeight="1">
      <c r="A257" s="170">
        <v>43914.0</v>
      </c>
      <c r="B257" s="8" t="s">
        <v>225</v>
      </c>
      <c r="C257" s="128"/>
      <c r="D257" s="128"/>
      <c r="E257" s="128"/>
      <c r="F257" s="128"/>
      <c r="G257" s="128"/>
      <c r="H257" s="128"/>
      <c r="I257" s="128"/>
      <c r="J257" s="128"/>
      <c r="K257" s="128"/>
      <c r="L257" s="128"/>
      <c r="M257" s="128"/>
      <c r="N257" s="128"/>
      <c r="O257" s="128"/>
      <c r="P257" s="8">
        <v>1878.0</v>
      </c>
      <c r="Q257" s="128"/>
      <c r="R257" s="128"/>
      <c r="S257" s="171">
        <v>97.0</v>
      </c>
      <c r="T257" s="172">
        <v>0.0</v>
      </c>
      <c r="U257" s="171">
        <v>1502.0</v>
      </c>
      <c r="V257" s="171">
        <v>97.0</v>
      </c>
      <c r="W257" s="171">
        <v>1405.0</v>
      </c>
      <c r="Z257" s="161"/>
      <c r="AF257" s="174">
        <v>7.0</v>
      </c>
      <c r="AH257" s="128"/>
      <c r="AI257" s="175">
        <v>43914.0</v>
      </c>
      <c r="AJ257" s="162"/>
      <c r="AK257" s="162"/>
      <c r="AL257" s="162"/>
      <c r="AM257" s="128"/>
      <c r="AN257" s="8" t="s">
        <v>402</v>
      </c>
      <c r="AR257" s="128"/>
      <c r="AS257" s="128"/>
      <c r="AT257" s="128"/>
      <c r="AU257" s="128"/>
      <c r="AV257" s="128"/>
    </row>
    <row r="258" ht="16.5" customHeight="1">
      <c r="A258" s="170">
        <v>43913.0</v>
      </c>
      <c r="B258" s="8" t="s">
        <v>225</v>
      </c>
      <c r="C258" s="128"/>
      <c r="D258" s="128"/>
      <c r="E258" s="128"/>
      <c r="F258" s="128"/>
      <c r="G258" s="128"/>
      <c r="H258" s="128"/>
      <c r="I258" s="128"/>
      <c r="J258" s="128"/>
      <c r="K258" s="128"/>
      <c r="L258" s="128"/>
      <c r="M258" s="128"/>
      <c r="N258" s="128"/>
      <c r="O258" s="128"/>
      <c r="P258" s="8">
        <v>1724.0</v>
      </c>
      <c r="Q258" s="128"/>
      <c r="R258" s="128"/>
      <c r="S258" s="171">
        <v>76.0</v>
      </c>
      <c r="T258" s="172">
        <v>0.0</v>
      </c>
      <c r="U258" s="171">
        <v>1358.0</v>
      </c>
      <c r="V258" s="171">
        <v>76.0</v>
      </c>
      <c r="W258" s="171">
        <v>1282.0</v>
      </c>
      <c r="Z258" s="161"/>
      <c r="AF258" s="174">
        <v>5.0</v>
      </c>
      <c r="AH258" s="128"/>
      <c r="AI258" s="175">
        <v>43913.0</v>
      </c>
      <c r="AJ258" s="162"/>
      <c r="AK258" s="162"/>
      <c r="AL258" s="162"/>
      <c r="AM258" s="128"/>
      <c r="AN258" s="8" t="s">
        <v>402</v>
      </c>
      <c r="AR258" s="128"/>
      <c r="AS258" s="128"/>
      <c r="AT258" s="128"/>
      <c r="AU258" s="128"/>
      <c r="AV258" s="128"/>
    </row>
    <row r="259" ht="16.5" customHeight="1">
      <c r="A259" s="170">
        <v>43912.0</v>
      </c>
      <c r="B259" s="8" t="s">
        <v>225</v>
      </c>
      <c r="C259" s="128"/>
      <c r="D259" s="128"/>
      <c r="E259" s="128"/>
      <c r="F259" s="128"/>
      <c r="G259" s="128"/>
      <c r="H259" s="128"/>
      <c r="I259" s="128"/>
      <c r="J259" s="128"/>
      <c r="K259" s="128"/>
      <c r="L259" s="128"/>
      <c r="M259" s="128"/>
      <c r="N259" s="128"/>
      <c r="O259" s="128"/>
      <c r="P259" s="8">
        <v>1547.0</v>
      </c>
      <c r="Q259" s="128"/>
      <c r="R259" s="128"/>
      <c r="S259" s="171">
        <v>52.0</v>
      </c>
      <c r="T259" s="172">
        <v>0.0</v>
      </c>
      <c r="U259" s="171">
        <v>1140.0</v>
      </c>
      <c r="V259" s="171">
        <v>52.0</v>
      </c>
      <c r="W259" s="171">
        <v>1088.0</v>
      </c>
      <c r="Z259" s="161"/>
      <c r="AF259" s="174">
        <v>2.0</v>
      </c>
      <c r="AH259" s="128"/>
      <c r="AI259" s="175">
        <v>43912.0</v>
      </c>
      <c r="AJ259" s="162"/>
      <c r="AK259" s="162"/>
      <c r="AL259" s="162"/>
      <c r="AM259" s="128"/>
      <c r="AN259" s="128"/>
      <c r="AR259" s="128"/>
      <c r="AS259" s="128"/>
      <c r="AT259" s="128"/>
      <c r="AU259" s="128"/>
      <c r="AV259" s="128"/>
    </row>
    <row r="260" ht="16.5" customHeight="1">
      <c r="A260" s="170">
        <v>43911.0</v>
      </c>
      <c r="B260" s="8" t="s">
        <v>225</v>
      </c>
      <c r="C260" s="128"/>
      <c r="D260" s="128"/>
      <c r="E260" s="128"/>
      <c r="F260" s="128"/>
      <c r="G260" s="128"/>
      <c r="H260" s="128"/>
      <c r="I260" s="128"/>
      <c r="J260" s="128"/>
      <c r="K260" s="128"/>
      <c r="L260" s="128"/>
      <c r="M260" s="128"/>
      <c r="N260" s="128"/>
      <c r="O260" s="128"/>
      <c r="P260" s="8">
        <v>1457.0</v>
      </c>
      <c r="Q260" s="128"/>
      <c r="R260" s="128"/>
      <c r="S260" s="171">
        <v>44.0</v>
      </c>
      <c r="T260" s="172">
        <v>0.0</v>
      </c>
      <c r="U260" s="171">
        <v>987.0</v>
      </c>
      <c r="V260" s="171">
        <v>44.0</v>
      </c>
      <c r="W260" s="171">
        <v>943.0</v>
      </c>
      <c r="Z260" s="161"/>
      <c r="AF260" s="174">
        <v>2.0</v>
      </c>
      <c r="AH260" s="128"/>
      <c r="AI260" s="175">
        <v>43911.0</v>
      </c>
      <c r="AJ260" s="162"/>
      <c r="AK260" s="162"/>
      <c r="AL260" s="162"/>
      <c r="AM260" s="128"/>
      <c r="AN260" s="128"/>
      <c r="AR260" s="128"/>
      <c r="AS260" s="128"/>
      <c r="AT260" s="128"/>
      <c r="AU260" s="128"/>
      <c r="AV260" s="128"/>
    </row>
    <row r="261" ht="16.5" customHeight="1">
      <c r="A261" s="170">
        <v>43910.0</v>
      </c>
      <c r="B261" s="8" t="s">
        <v>225</v>
      </c>
      <c r="C261" s="128"/>
      <c r="D261" s="128"/>
      <c r="E261" s="128"/>
      <c r="F261" s="128"/>
      <c r="G261" s="128"/>
      <c r="H261" s="128"/>
      <c r="I261" s="128"/>
      <c r="J261" s="128"/>
      <c r="K261" s="128"/>
      <c r="L261" s="128"/>
      <c r="M261" s="128"/>
      <c r="N261" s="128"/>
      <c r="O261" s="128"/>
      <c r="P261" s="8">
        <v>1422.0</v>
      </c>
      <c r="Q261" s="128"/>
      <c r="R261" s="128"/>
      <c r="S261" s="172">
        <v>28.0</v>
      </c>
      <c r="T261" s="172">
        <v>0.0</v>
      </c>
      <c r="U261" s="171">
        <v>770.0</v>
      </c>
      <c r="V261" s="171">
        <v>28.0</v>
      </c>
      <c r="W261" s="171">
        <v>742.0</v>
      </c>
      <c r="Z261" s="161"/>
      <c r="AF261" s="174">
        <v>2.0</v>
      </c>
      <c r="AH261" s="128"/>
      <c r="AI261" s="175">
        <v>43910.0</v>
      </c>
      <c r="AJ261" s="162"/>
      <c r="AK261" s="162"/>
      <c r="AL261" s="162"/>
      <c r="AM261" s="128"/>
      <c r="AN261" s="128"/>
      <c r="AR261" s="128"/>
      <c r="AS261" s="128"/>
      <c r="AT261" s="128"/>
      <c r="AU261" s="128"/>
      <c r="AV261" s="128"/>
    </row>
    <row r="262" ht="16.5" customHeight="1">
      <c r="A262" s="170">
        <v>43909.0</v>
      </c>
      <c r="B262" s="8" t="s">
        <v>225</v>
      </c>
      <c r="C262" s="128"/>
      <c r="D262" s="128"/>
      <c r="E262" s="128"/>
      <c r="F262" s="128"/>
      <c r="G262" s="128"/>
      <c r="H262" s="128"/>
      <c r="I262" s="128"/>
      <c r="J262" s="128"/>
      <c r="K262" s="128"/>
      <c r="L262" s="128"/>
      <c r="M262" s="128"/>
      <c r="N262" s="128"/>
      <c r="O262" s="128"/>
      <c r="P262" s="8">
        <v>1135.0</v>
      </c>
      <c r="Q262" s="128"/>
      <c r="R262" s="128"/>
      <c r="S262" s="172">
        <v>21.0</v>
      </c>
      <c r="T262" s="172">
        <v>0.0</v>
      </c>
      <c r="U262" s="171">
        <v>640.0</v>
      </c>
      <c r="V262" s="171">
        <v>21.0</v>
      </c>
      <c r="W262" s="171">
        <v>619.0</v>
      </c>
      <c r="Z262" s="161"/>
      <c r="AH262" s="128"/>
      <c r="AI262" s="175">
        <v>43909.0</v>
      </c>
      <c r="AJ262" s="162"/>
      <c r="AK262" s="162"/>
      <c r="AL262" s="162"/>
      <c r="AM262" s="128"/>
      <c r="AN262" s="128"/>
      <c r="AR262" s="128"/>
      <c r="AS262" s="128"/>
      <c r="AT262" s="128"/>
      <c r="AU262" s="128"/>
      <c r="AV262" s="128"/>
    </row>
    <row r="263" ht="16.5" customHeight="1">
      <c r="A263" s="170">
        <v>43908.0</v>
      </c>
      <c r="B263" s="8" t="s">
        <v>225</v>
      </c>
      <c r="C263" s="128"/>
      <c r="D263" s="128"/>
      <c r="E263" s="128"/>
      <c r="F263" s="128"/>
      <c r="G263" s="128"/>
      <c r="H263" s="128"/>
      <c r="I263" s="128"/>
      <c r="J263" s="128"/>
      <c r="K263" s="128"/>
      <c r="L263" s="128"/>
      <c r="M263" s="128"/>
      <c r="N263" s="128"/>
      <c r="O263" s="128"/>
      <c r="P263" s="8">
        <v>811.0</v>
      </c>
      <c r="Q263" s="128"/>
      <c r="R263" s="128"/>
      <c r="S263" s="172">
        <v>19.0</v>
      </c>
      <c r="T263" s="172">
        <v>0.0</v>
      </c>
      <c r="U263" s="171">
        <v>584.0</v>
      </c>
      <c r="V263" s="171">
        <v>19.0</v>
      </c>
      <c r="W263" s="171">
        <v>565.0</v>
      </c>
      <c r="Z263" s="161"/>
      <c r="AH263" s="128"/>
      <c r="AI263" s="175">
        <v>43908.0</v>
      </c>
      <c r="AJ263" s="162"/>
      <c r="AK263" s="162"/>
      <c r="AL263" s="162"/>
      <c r="AM263" s="128"/>
      <c r="AN263" s="128"/>
      <c r="AR263" s="128"/>
      <c r="AS263" s="128"/>
      <c r="AT263" s="128"/>
      <c r="AU263" s="128"/>
      <c r="AV263" s="128"/>
    </row>
    <row r="264" ht="16.5" customHeight="1">
      <c r="A264" s="170">
        <v>43907.0</v>
      </c>
      <c r="B264" s="8" t="s">
        <v>225</v>
      </c>
      <c r="C264" s="128"/>
      <c r="D264" s="128"/>
      <c r="E264" s="128"/>
      <c r="F264" s="128"/>
      <c r="G264" s="128"/>
      <c r="H264" s="128"/>
      <c r="I264" s="128"/>
      <c r="J264" s="128"/>
      <c r="K264" s="128"/>
      <c r="L264" s="128"/>
      <c r="M264" s="128"/>
      <c r="N264" s="128"/>
      <c r="O264" s="128"/>
      <c r="P264" s="8">
        <v>549.0</v>
      </c>
      <c r="Q264" s="128"/>
      <c r="R264" s="128"/>
      <c r="S264" s="172">
        <v>17.0</v>
      </c>
      <c r="T264" s="172">
        <v>0.0</v>
      </c>
      <c r="U264" s="171">
        <v>490.0</v>
      </c>
      <c r="V264" s="171">
        <v>17.0</v>
      </c>
      <c r="W264" s="171">
        <v>473.0</v>
      </c>
      <c r="Z264" s="161"/>
      <c r="AH264" s="128"/>
      <c r="AI264" s="175">
        <v>43907.0</v>
      </c>
      <c r="AJ264" s="162"/>
      <c r="AK264" s="162"/>
      <c r="AL264" s="162"/>
      <c r="AM264" s="128"/>
      <c r="AN264" s="128"/>
      <c r="AR264" s="128"/>
      <c r="AS264" s="128"/>
      <c r="AT264" s="128"/>
      <c r="AU264" s="128"/>
      <c r="AV264" s="128"/>
    </row>
    <row r="265" ht="16.5" customHeight="1">
      <c r="A265" s="170">
        <v>43906.0</v>
      </c>
      <c r="B265" s="8" t="s">
        <v>225</v>
      </c>
      <c r="C265" s="128"/>
      <c r="D265" s="128"/>
      <c r="E265" s="128"/>
      <c r="F265" s="128"/>
      <c r="G265" s="128"/>
      <c r="H265" s="128"/>
      <c r="I265" s="128"/>
      <c r="J265" s="128"/>
      <c r="K265" s="128"/>
      <c r="L265" s="128"/>
      <c r="M265" s="128"/>
      <c r="N265" s="128"/>
      <c r="O265" s="128"/>
      <c r="P265" s="8">
        <v>428.0</v>
      </c>
      <c r="Q265" s="128"/>
      <c r="R265" s="128"/>
      <c r="S265" s="172">
        <v>12.0</v>
      </c>
      <c r="T265" s="172">
        <v>0.0</v>
      </c>
      <c r="U265" s="171">
        <v>404.0</v>
      </c>
      <c r="V265" s="171">
        <v>12.0</v>
      </c>
      <c r="W265" s="171">
        <v>392.0</v>
      </c>
      <c r="Z265" s="161"/>
      <c r="AH265" s="128"/>
      <c r="AI265" s="175">
        <v>43906.0</v>
      </c>
      <c r="AJ265" s="162"/>
      <c r="AK265" s="162"/>
      <c r="AL265" s="162"/>
      <c r="AM265" s="128"/>
      <c r="AN265" s="128"/>
      <c r="AR265" s="128"/>
      <c r="AS265" s="128"/>
      <c r="AT265" s="128"/>
      <c r="AU265" s="128"/>
      <c r="AV265" s="128"/>
    </row>
    <row r="266" ht="16.5" customHeight="1">
      <c r="A266" s="170">
        <v>43905.0</v>
      </c>
      <c r="B266" s="8" t="s">
        <v>225</v>
      </c>
      <c r="C266" s="128"/>
      <c r="D266" s="128"/>
      <c r="E266" s="128"/>
      <c r="F266" s="128"/>
      <c r="G266" s="128"/>
      <c r="H266" s="128"/>
      <c r="I266" s="128"/>
      <c r="J266" s="128"/>
      <c r="K266" s="128"/>
      <c r="L266" s="128"/>
      <c r="M266" s="128"/>
      <c r="N266" s="128"/>
      <c r="O266" s="128"/>
      <c r="P266" s="8">
        <v>370.0</v>
      </c>
      <c r="Q266" s="128"/>
      <c r="R266" s="128"/>
      <c r="S266" s="172">
        <v>8.0</v>
      </c>
      <c r="T266" s="172">
        <v>0.0</v>
      </c>
      <c r="U266" s="171">
        <v>328.0</v>
      </c>
      <c r="V266" s="171">
        <v>8.0</v>
      </c>
      <c r="W266" s="171">
        <v>320.0</v>
      </c>
      <c r="Z266" s="161"/>
      <c r="AH266" s="128"/>
      <c r="AI266" s="175">
        <v>43905.0</v>
      </c>
      <c r="AJ266" s="162"/>
      <c r="AK266" s="162"/>
      <c r="AL266" s="162"/>
      <c r="AM266" s="128"/>
      <c r="AN266" s="128"/>
      <c r="AR266" s="128"/>
      <c r="AS266" s="128"/>
      <c r="AT266" s="128"/>
      <c r="AU266" s="128"/>
      <c r="AV266" s="128"/>
    </row>
    <row r="267" ht="16.5" customHeight="1">
      <c r="A267" s="170">
        <v>43904.0</v>
      </c>
      <c r="B267" s="8" t="s">
        <v>225</v>
      </c>
      <c r="C267" s="128"/>
      <c r="D267" s="128"/>
      <c r="E267" s="128"/>
      <c r="F267" s="128"/>
      <c r="G267" s="128"/>
      <c r="H267" s="128"/>
      <c r="I267" s="128"/>
      <c r="J267" s="128"/>
      <c r="K267" s="128"/>
      <c r="L267" s="128"/>
      <c r="M267" s="128"/>
      <c r="N267" s="128"/>
      <c r="O267" s="128"/>
      <c r="P267" s="8">
        <v>238.0</v>
      </c>
      <c r="Q267" s="128"/>
      <c r="R267" s="128"/>
      <c r="S267" s="172">
        <v>5.0</v>
      </c>
      <c r="T267" s="172">
        <v>0.0</v>
      </c>
      <c r="U267" s="171">
        <v>223.0</v>
      </c>
      <c r="V267" s="171">
        <v>5.0</v>
      </c>
      <c r="W267" s="171">
        <v>218.0</v>
      </c>
      <c r="Z267" s="161"/>
      <c r="AH267" s="128"/>
      <c r="AI267" s="175">
        <v>43904.0</v>
      </c>
      <c r="AJ267" s="162"/>
      <c r="AK267" s="162"/>
      <c r="AL267" s="162"/>
      <c r="AM267" s="128"/>
      <c r="AN267" s="128"/>
      <c r="AR267" s="128"/>
      <c r="AS267" s="128"/>
      <c r="AT267" s="128"/>
      <c r="AU267" s="128"/>
      <c r="AV267" s="128"/>
    </row>
    <row r="268" ht="16.5" customHeight="1">
      <c r="A268" s="170">
        <v>43903.0</v>
      </c>
      <c r="B268" s="8" t="s">
        <v>225</v>
      </c>
      <c r="C268" s="128"/>
      <c r="D268" s="128"/>
      <c r="E268" s="128"/>
      <c r="F268" s="128"/>
      <c r="G268" s="128"/>
      <c r="H268" s="128"/>
      <c r="I268" s="128"/>
      <c r="J268" s="128"/>
      <c r="K268" s="128"/>
      <c r="L268" s="128"/>
      <c r="M268" s="128"/>
      <c r="N268" s="128"/>
      <c r="O268" s="128"/>
      <c r="P268" s="8">
        <v>149.0</v>
      </c>
      <c r="Q268" s="128"/>
      <c r="R268" s="128"/>
      <c r="S268" s="172">
        <v>2.0</v>
      </c>
      <c r="T268" s="172">
        <v>0.0</v>
      </c>
      <c r="U268" s="171">
        <v>134.0</v>
      </c>
      <c r="V268" s="171">
        <v>2.0</v>
      </c>
      <c r="W268" s="171">
        <v>132.0</v>
      </c>
      <c r="Z268" s="161"/>
      <c r="AH268" s="128"/>
      <c r="AI268" s="175">
        <v>43903.0</v>
      </c>
      <c r="AJ268" s="162"/>
      <c r="AK268" s="162"/>
      <c r="AL268" s="162"/>
      <c r="AM268" s="128"/>
      <c r="AN268" s="128"/>
      <c r="AR268" s="128"/>
      <c r="AS268" s="128"/>
      <c r="AT268" s="128"/>
      <c r="AU268" s="128"/>
      <c r="AV268" s="128"/>
    </row>
    <row r="269" ht="16.5" customHeight="1">
      <c r="A269" s="170">
        <v>43902.0</v>
      </c>
      <c r="B269" s="8" t="s">
        <v>225</v>
      </c>
      <c r="C269" s="128"/>
      <c r="D269" s="128"/>
      <c r="E269" s="128"/>
      <c r="F269" s="128"/>
      <c r="G269" s="128"/>
      <c r="H269" s="128"/>
      <c r="I269" s="128"/>
      <c r="J269" s="128"/>
      <c r="K269" s="128"/>
      <c r="L269" s="128"/>
      <c r="M269" s="128"/>
      <c r="N269" s="128"/>
      <c r="O269" s="128"/>
      <c r="P269" s="8">
        <v>99.0</v>
      </c>
      <c r="Q269" s="128"/>
      <c r="R269" s="128"/>
      <c r="S269" s="172">
        <v>2.0</v>
      </c>
      <c r="T269" s="172">
        <v>0.0</v>
      </c>
      <c r="U269" s="171">
        <v>90.0</v>
      </c>
      <c r="V269" s="171">
        <v>2.0</v>
      </c>
      <c r="W269" s="171">
        <v>88.0</v>
      </c>
      <c r="Z269" s="161"/>
      <c r="AH269" s="128"/>
      <c r="AI269" s="175">
        <v>43902.0</v>
      </c>
      <c r="AJ269" s="162"/>
      <c r="AK269" s="162"/>
      <c r="AL269" s="162"/>
      <c r="AM269" s="128"/>
      <c r="AN269" s="128"/>
      <c r="AR269" s="128"/>
      <c r="AS269" s="128"/>
      <c r="AT269" s="128"/>
      <c r="AU269" s="128"/>
      <c r="AV269" s="128"/>
    </row>
    <row r="270" ht="16.5" customHeight="1">
      <c r="A270" s="170">
        <v>43901.0</v>
      </c>
      <c r="B270" s="8" t="s">
        <v>225</v>
      </c>
      <c r="C270" s="128"/>
      <c r="D270" s="128"/>
      <c r="E270" s="128"/>
      <c r="F270" s="128"/>
      <c r="G270" s="128"/>
      <c r="H270" s="128"/>
      <c r="I270" s="128"/>
      <c r="J270" s="128"/>
      <c r="K270" s="128"/>
      <c r="L270" s="128"/>
      <c r="M270" s="128"/>
      <c r="N270" s="128"/>
      <c r="O270" s="128"/>
      <c r="P270" s="8">
        <v>66.0</v>
      </c>
      <c r="Q270" s="128"/>
      <c r="R270" s="128"/>
      <c r="S270" s="172">
        <v>1.0</v>
      </c>
      <c r="T270" s="172">
        <v>0.0</v>
      </c>
      <c r="U270" s="171">
        <v>58.0</v>
      </c>
      <c r="V270" s="171">
        <v>1.0</v>
      </c>
      <c r="W270" s="171">
        <v>57.0</v>
      </c>
      <c r="Z270" s="161"/>
      <c r="AH270" s="128"/>
      <c r="AI270" s="175">
        <v>43901.0</v>
      </c>
      <c r="AJ270" s="162"/>
      <c r="AK270" s="162"/>
      <c r="AL270" s="162"/>
      <c r="AM270" s="128"/>
      <c r="AN270" s="128"/>
      <c r="AR270" s="128"/>
      <c r="AS270" s="128"/>
      <c r="AT270" s="128"/>
      <c r="AU270" s="128"/>
      <c r="AV270" s="128"/>
    </row>
    <row r="271" ht="16.5" customHeight="1">
      <c r="A271" s="170">
        <v>43900.0</v>
      </c>
      <c r="B271" s="8" t="s">
        <v>225</v>
      </c>
      <c r="C271" s="128"/>
      <c r="D271" s="128"/>
      <c r="E271" s="128"/>
      <c r="F271" s="128"/>
      <c r="G271" s="128"/>
      <c r="H271" s="128"/>
      <c r="I271" s="128"/>
      <c r="J271" s="128"/>
      <c r="K271" s="128"/>
      <c r="L271" s="128"/>
      <c r="M271" s="128"/>
      <c r="N271" s="128"/>
      <c r="O271" s="128"/>
      <c r="P271" s="8">
        <v>38.0</v>
      </c>
      <c r="Q271" s="128"/>
      <c r="R271" s="128"/>
      <c r="S271" s="172">
        <v>1.0</v>
      </c>
      <c r="T271" s="172">
        <v>0.0</v>
      </c>
      <c r="U271" s="171">
        <v>35.0</v>
      </c>
      <c r="V271" s="171">
        <v>1.0</v>
      </c>
      <c r="W271" s="171">
        <v>34.0</v>
      </c>
      <c r="Z271" s="161"/>
      <c r="AH271" s="128"/>
      <c r="AI271" s="175">
        <v>43900.0</v>
      </c>
      <c r="AJ271" s="162"/>
      <c r="AK271" s="162"/>
      <c r="AL271" s="162"/>
      <c r="AM271" s="128"/>
      <c r="AN271" s="128"/>
      <c r="AR271" s="128"/>
      <c r="AS271" s="128"/>
      <c r="AT271" s="128"/>
      <c r="AU271" s="128"/>
      <c r="AV271" s="128"/>
    </row>
    <row r="272" ht="16.5" customHeight="1">
      <c r="A272" s="170">
        <v>43899.0</v>
      </c>
      <c r="B272" s="8" t="s">
        <v>225</v>
      </c>
      <c r="F272" s="128"/>
      <c r="G272" s="128"/>
      <c r="H272" s="128"/>
      <c r="I272" s="128"/>
      <c r="L272" s="128"/>
      <c r="M272" s="128"/>
      <c r="N272" s="128"/>
      <c r="O272" s="128"/>
      <c r="P272" s="8">
        <v>31.0</v>
      </c>
      <c r="Q272" s="128"/>
      <c r="R272" s="128"/>
      <c r="S272" s="172">
        <v>1.0</v>
      </c>
      <c r="T272" s="172">
        <v>0.0</v>
      </c>
      <c r="U272" s="171">
        <v>29.0</v>
      </c>
      <c r="V272" s="171">
        <v>1.0</v>
      </c>
      <c r="W272" s="171">
        <v>28.0</v>
      </c>
      <c r="Z272" s="161"/>
      <c r="AH272" s="128"/>
      <c r="AI272" s="175">
        <v>43899.0</v>
      </c>
      <c r="AJ272" s="162"/>
      <c r="AK272" s="162"/>
      <c r="AL272" s="162"/>
      <c r="AM272" s="128"/>
      <c r="AN272" s="128"/>
      <c r="AR272" s="128"/>
      <c r="AS272" s="128"/>
      <c r="AT272" s="128"/>
      <c r="AU272" s="128"/>
      <c r="AV272" s="128"/>
    </row>
    <row r="273" ht="16.5" customHeight="1">
      <c r="A273" s="170">
        <v>43898.0</v>
      </c>
      <c r="B273" s="8" t="s">
        <v>225</v>
      </c>
      <c r="C273" s="128"/>
      <c r="D273" s="128"/>
      <c r="E273" s="128"/>
      <c r="F273" s="128"/>
      <c r="G273" s="128"/>
      <c r="H273" s="128"/>
      <c r="I273" s="128"/>
      <c r="J273" s="128"/>
      <c r="K273" s="128"/>
      <c r="L273" s="128"/>
      <c r="M273" s="128"/>
      <c r="N273" s="128"/>
      <c r="O273" s="128"/>
      <c r="P273" s="8">
        <v>26.0</v>
      </c>
      <c r="Q273" s="128"/>
      <c r="R273" s="128"/>
      <c r="S273" s="172">
        <v>1.0</v>
      </c>
      <c r="T273" s="172">
        <v>0.0</v>
      </c>
      <c r="U273" s="171">
        <v>24.0</v>
      </c>
      <c r="V273" s="171">
        <v>1.0</v>
      </c>
      <c r="W273" s="171">
        <v>23.0</v>
      </c>
      <c r="Z273" s="161"/>
      <c r="AH273" s="128"/>
      <c r="AI273" s="175">
        <v>43898.0</v>
      </c>
      <c r="AJ273" s="162"/>
      <c r="AK273" s="162"/>
      <c r="AL273" s="162"/>
      <c r="AM273" s="128"/>
      <c r="AN273" s="128"/>
      <c r="AR273" s="128"/>
      <c r="AS273" s="128"/>
      <c r="AT273" s="128"/>
      <c r="AU273" s="128"/>
      <c r="AV273" s="128"/>
    </row>
    <row r="274" ht="16.5" customHeight="1">
      <c r="A274" s="170">
        <v>43897.0</v>
      </c>
      <c r="B274" s="8" t="s">
        <v>225</v>
      </c>
      <c r="C274" s="128"/>
      <c r="D274" s="128"/>
      <c r="E274" s="128"/>
      <c r="F274" s="128"/>
      <c r="G274" s="128"/>
      <c r="H274" s="128"/>
      <c r="I274" s="128"/>
      <c r="J274" s="128"/>
      <c r="K274" s="128"/>
      <c r="L274" s="128"/>
      <c r="M274" s="128"/>
      <c r="N274" s="128"/>
      <c r="O274" s="128"/>
      <c r="P274" s="8">
        <v>17.0</v>
      </c>
      <c r="Q274" s="128"/>
      <c r="R274" s="128"/>
      <c r="S274" s="128"/>
      <c r="T274" s="128"/>
      <c r="Z274" s="161"/>
      <c r="AH274" s="128"/>
      <c r="AI274" s="175">
        <v>43897.0</v>
      </c>
      <c r="AJ274" s="162"/>
      <c r="AK274" s="162"/>
      <c r="AL274" s="162"/>
      <c r="AM274" s="128"/>
      <c r="AN274" s="128"/>
      <c r="AR274" s="128"/>
      <c r="AS274" s="128"/>
      <c r="AT274" s="128"/>
      <c r="AU274" s="128"/>
      <c r="AV274" s="128"/>
    </row>
    <row r="275" ht="16.5" customHeight="1">
      <c r="A275" s="170">
        <v>43896.0</v>
      </c>
      <c r="B275" s="8" t="s">
        <v>225</v>
      </c>
      <c r="C275" s="128"/>
      <c r="D275" s="128"/>
      <c r="E275" s="128"/>
      <c r="F275" s="128"/>
      <c r="G275" s="128"/>
      <c r="H275" s="128"/>
      <c r="I275" s="128"/>
      <c r="J275" s="128"/>
      <c r="K275" s="128"/>
      <c r="L275" s="128"/>
      <c r="M275" s="128"/>
      <c r="N275" s="128"/>
      <c r="O275" s="128"/>
      <c r="P275" s="8">
        <v>10.0</v>
      </c>
      <c r="Q275" s="128"/>
      <c r="R275" s="128"/>
      <c r="S275" s="128"/>
      <c r="T275" s="128"/>
      <c r="U275" s="128"/>
      <c r="Z275" s="161"/>
      <c r="AH275" s="128"/>
      <c r="AI275" s="175">
        <v>43896.0</v>
      </c>
      <c r="AJ275" s="162"/>
      <c r="AK275" s="162"/>
      <c r="AL275" s="162"/>
      <c r="AM275" s="128"/>
      <c r="AN275" s="128"/>
      <c r="AR275" s="128"/>
      <c r="AS275" s="128"/>
      <c r="AT275" s="128"/>
      <c r="AU275" s="128"/>
      <c r="AV275" s="128"/>
    </row>
    <row r="276" ht="16.5" customHeight="1">
      <c r="A276" s="170">
        <v>43895.0</v>
      </c>
      <c r="B276" s="8" t="s">
        <v>225</v>
      </c>
      <c r="C276" s="128"/>
      <c r="D276" s="128"/>
      <c r="E276" s="128"/>
      <c r="F276" s="128"/>
      <c r="G276" s="128"/>
      <c r="H276" s="128"/>
      <c r="I276" s="128"/>
      <c r="J276" s="128"/>
      <c r="K276" s="128"/>
      <c r="L276" s="128"/>
      <c r="M276" s="128"/>
      <c r="N276" s="128"/>
      <c r="O276" s="128"/>
      <c r="P276" s="8">
        <v>6.0</v>
      </c>
      <c r="Q276" s="128"/>
      <c r="R276" s="128"/>
      <c r="S276" s="128"/>
      <c r="T276" s="128"/>
      <c r="U276" s="128"/>
      <c r="Z276" s="161"/>
      <c r="AH276" s="128"/>
      <c r="AI276" s="162"/>
      <c r="AJ276" s="162"/>
      <c r="AK276" s="162"/>
      <c r="AL276" s="162"/>
      <c r="AM276" s="128"/>
      <c r="AN276" s="128"/>
      <c r="AR276" s="128"/>
      <c r="AS276" s="128"/>
      <c r="AT276" s="128"/>
      <c r="AU276" s="128"/>
      <c r="AV276" s="128"/>
    </row>
    <row r="277" ht="16.5" customHeight="1">
      <c r="A277" s="170">
        <v>43894.0</v>
      </c>
      <c r="B277" s="8" t="s">
        <v>225</v>
      </c>
      <c r="C277" s="128"/>
      <c r="D277" s="128"/>
      <c r="E277" s="128"/>
      <c r="F277" s="128"/>
      <c r="G277" s="128"/>
      <c r="H277" s="128"/>
      <c r="I277" s="128"/>
      <c r="J277" s="128"/>
      <c r="K277" s="128"/>
      <c r="L277" s="128"/>
      <c r="M277" s="128"/>
      <c r="N277" s="128"/>
      <c r="O277" s="128"/>
      <c r="P277" s="8">
        <v>3.0</v>
      </c>
      <c r="Q277" s="128"/>
      <c r="R277" s="128"/>
      <c r="S277" s="128"/>
      <c r="T277" s="128"/>
      <c r="U277" s="128"/>
      <c r="Z277" s="161"/>
      <c r="AH277" s="128"/>
      <c r="AI277" s="162"/>
      <c r="AJ277" s="162"/>
      <c r="AK277" s="162"/>
      <c r="AL277" s="162"/>
      <c r="AM277" s="128"/>
      <c r="AN277" s="128"/>
      <c r="AR277" s="128"/>
      <c r="AS277" s="128"/>
      <c r="AT277" s="128"/>
      <c r="AU277" s="128"/>
      <c r="AV277" s="128"/>
    </row>
    <row r="278" ht="16.5" customHeight="1">
      <c r="A278" s="170">
        <v>43893.0</v>
      </c>
      <c r="B278" s="8" t="s">
        <v>225</v>
      </c>
      <c r="F278" s="128"/>
      <c r="G278" s="128"/>
      <c r="H278" s="128"/>
      <c r="I278" s="128"/>
      <c r="L278" s="128"/>
      <c r="M278" s="128"/>
      <c r="N278" s="128"/>
      <c r="O278" s="128"/>
      <c r="P278" s="8">
        <v>0.0</v>
      </c>
      <c r="Q278" s="128"/>
      <c r="R278" s="128"/>
      <c r="S278" s="128"/>
      <c r="T278" s="128"/>
      <c r="U278" s="128"/>
      <c r="Z278" s="161"/>
      <c r="AH278" s="128"/>
      <c r="AI278" s="162"/>
      <c r="AJ278" s="162"/>
      <c r="AK278" s="162"/>
      <c r="AL278" s="162"/>
      <c r="AM278" s="128"/>
      <c r="AN278" s="128"/>
      <c r="AR278" s="128"/>
      <c r="AS278" s="128"/>
      <c r="AT278" s="128"/>
      <c r="AU278" s="128"/>
      <c r="AV278" s="128"/>
    </row>
    <row r="279" ht="16.5" customHeight="1">
      <c r="A279" s="128"/>
      <c r="B279" s="128"/>
      <c r="F279" s="128"/>
      <c r="G279" s="128"/>
      <c r="H279" s="128"/>
      <c r="I279" s="128"/>
      <c r="L279" s="128"/>
      <c r="M279" s="128"/>
      <c r="N279" s="128"/>
      <c r="O279" s="128"/>
      <c r="P279" s="128"/>
      <c r="Q279" s="128"/>
      <c r="R279" s="128"/>
      <c r="S279" s="128"/>
      <c r="T279" s="128"/>
      <c r="U279" s="128"/>
      <c r="Z279" s="161"/>
      <c r="AH279" s="128"/>
      <c r="AI279" s="162"/>
      <c r="AJ279" s="162"/>
      <c r="AK279" s="162"/>
      <c r="AL279" s="162"/>
      <c r="AM279" s="128"/>
      <c r="AN279" s="128"/>
      <c r="AR279" s="128"/>
      <c r="AS279" s="128"/>
      <c r="AT279" s="128"/>
      <c r="AU279" s="128"/>
      <c r="AV279" s="128"/>
    </row>
    <row r="280" ht="16.5" customHeight="1">
      <c r="A280" s="128"/>
      <c r="B280" s="128"/>
      <c r="F280" s="128"/>
      <c r="G280" s="128"/>
      <c r="H280" s="128"/>
      <c r="I280" s="128"/>
      <c r="L280" s="128"/>
      <c r="M280" s="128"/>
      <c r="N280" s="128"/>
      <c r="O280" s="128"/>
      <c r="P280" s="128"/>
      <c r="Q280" s="128"/>
      <c r="R280" s="128"/>
      <c r="S280" s="128"/>
      <c r="T280" s="128"/>
      <c r="U280" s="128"/>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8E6FC2EF-B733-4FAF-9786-0C1D76391005}" filter="1" showAutoFilter="1">
      <autoFilter ref="$A$2:$AI$3005">
        <filterColumn colId="1">
          <filters blank="1"/>
        </filterColumn>
      </autoFilter>
    </customSheetView>
    <customSheetView guid="{7A16578B-AA50-46ED-B521-EB451B8FFEF7}" filter="1" showAutoFilter="1">
      <autoFilter ref="$A$2:$AI$3005">
        <filterColumn colId="1">
          <filters/>
        </filterColumn>
      </autoFilter>
    </customSheetView>
    <customSheetView guid="{4BC34A79-4538-457E-BBCC-227659E3CC6F}" filter="1" showAutoFilter="1">
      <autoFilter ref="$A$2:$AI$3005">
        <filterColumn colId="1">
          <filters/>
        </filterColumn>
      </autoFilter>
    </customSheetView>
    <customSheetView guid="{605FEAD5-4087-42BA-B46C-8C6F0CD71D14}" filter="1" showAutoFilter="1">
      <autoFilter ref="$A$2:$AI$3005">
        <filterColumn colId="1">
          <filters/>
        </filterColumn>
      </autoFilter>
    </customSheetView>
    <customSheetView guid="{215AA88E-B5CE-4A0B-8049-20673CD8D676}" filter="1" showAutoFilter="1">
      <autoFilter ref="$A$2:$AI$3005">
        <filterColumn colId="1">
          <filters/>
        </filterColumn>
      </autoFilter>
    </customSheetView>
    <customSheetView guid="{F4465E3E-32C1-4EE2-97AF-DEA7F4727A03}" filter="1" showAutoFilter="1">
      <autoFilter ref="$A$2:$AI$3005">
        <filterColumn colId="1">
          <filters/>
        </filterColumn>
      </autoFilter>
    </customSheetView>
    <customSheetView guid="{5C08D1F1-5244-4BD2-B2EB-EF89FC839E06}" filter="1" showAutoFilter="1">
      <autoFilter ref="$A$2:$AI$3005">
        <sortState ref="A2:AI3005">
          <sortCondition descending="1" ref="B2:B3005"/>
        </sortState>
      </autoFilter>
    </customSheetView>
    <customSheetView guid="{53F9347A-6498-487D-AAB5-9C43363B8036}" filter="1" showAutoFilter="1">
      <autoFilter ref="$A$2:$AI$3005">
        <filterColumn colId="1">
          <filters/>
        </filterColumn>
      </autoFilter>
    </customSheetView>
    <customSheetView guid="{E7E12748-3A4D-40BA-B28D-44157D3CF449}" filter="1" showAutoFilter="1">
      <autoFilter ref="$A$2:$AI$3005">
        <filterColumn colId="1">
          <filters/>
        </filterColumn>
      </autoFilter>
    </customSheetView>
    <customSheetView guid="{D14C152D-976B-4C31-85E5-27BFC1FE786B}" filter="1" showAutoFilter="1">
      <autoFilter ref="$A$2:$AI$3005">
        <filterColumn colId="1">
          <filters/>
        </filterColumn>
      </autoFilter>
    </customSheetView>
    <customSheetView guid="{9718278B-3BB9-4F0C-88A1-85E56963BE24}" filter="1" showAutoFilter="1">
      <autoFilter ref="$A$2:$AI$3005">
        <filterColumn colId="1">
          <filters blank="1"/>
        </filterColumn>
        <sortState ref="A2:AI3005">
          <sortCondition ref="B2:B3005"/>
        </sortState>
      </autoFilter>
    </customSheetView>
    <customSheetView guid="{7BC8AD44-CCB0-4DD7-A66B-FC3DFD3FF903}" filter="1" showAutoFilter="1">
      <autoFilter ref="$A$2:$AI$3005">
        <filterColumn colId="1">
          <filters/>
        </filterColumn>
      </autoFilter>
    </customSheetView>
    <customSheetView guid="{137C6022-34BD-4A60-83C1-5DC980BB2EB5}" filter="1" showAutoFilter="1">
      <autoFilter ref="$A$2:$AI$3005">
        <filterColumn colId="1">
          <filters blank="1"/>
        </filterColumn>
      </autoFilter>
    </customSheetView>
    <customSheetView guid="{7A758944-77C2-4C6D-A3D6-EF860A7CB02E}" filter="1" showAutoFilter="1">
      <autoFilter ref="$A$2:$AI$3005">
        <filterColumn colId="1">
          <filters/>
        </filterColumn>
      </autoFilter>
    </customSheetView>
    <customSheetView guid="{AB6F9F19-D33B-4CA8-877B-F8CB10196410}" filter="1" showAutoFilter="1">
      <autoFilter ref="$A$2:$AI$3005">
        <filterColumn colId="1">
          <filters/>
        </filterColumn>
      </autoFilter>
    </customSheetView>
    <customSheetView guid="{9B033BCC-CBD4-433C-B58E-94BE6D6B6ECB}" filter="1" showAutoFilter="1">
      <autoFilter ref="$A$2:$AI$3005">
        <filterColumn colId="1">
          <filters blank="1"/>
        </filterColumn>
      </autoFilter>
    </customSheetView>
    <customSheetView guid="{AD901E26-D79A-48B3-BB0A-3403845ED9A3}" filter="1" showAutoFilter="1">
      <autoFilter ref="$A$2:$AI$3005">
        <filterColumn colId="1">
          <filters/>
        </filterColumn>
      </autoFilter>
    </customSheetView>
    <customSheetView guid="{DE375CBC-C7A7-4B1F-88C5-BC386FDCFF80}" filter="1" showAutoFilter="1">
      <autoFilter ref="$A$2:$AI$3005">
        <filterColumn colId="1">
          <filters/>
        </filterColumn>
      </autoFilter>
    </customSheetView>
    <customSheetView guid="{CBEB34EA-278F-4952-A21E-7191C27A6D1B}" filter="1" showAutoFilter="1">
      <autoFilter ref="$A$2:$AI$3005">
        <filterColumn colId="1">
          <filters/>
        </filterColumn>
      </autoFilter>
    </customSheetView>
    <customSheetView guid="{CABD22BF-5DF2-4D93-BEBC-7A4C16C517D4}" filter="1" showAutoFilter="1">
      <autoFilter ref="$A$2:$AI$3005">
        <filterColumn colId="1">
          <filters blank="1"/>
        </filterColumn>
      </autoFilter>
    </customSheetView>
    <customSheetView guid="{88DFADC5-2F73-44A7-ADF0-39571F1F5536}" filter="1" showAutoFilter="1">
      <autoFilter ref="$A$2:$AI$3005">
        <filterColumn colId="1">
          <filters/>
        </filterColumn>
      </autoFilter>
    </customSheetView>
    <customSheetView guid="{A39B3D79-CB46-46BC-985B-4615389DB1D1}" filter="1" showAutoFilter="1">
      <autoFilter ref="$A$2:$AI$3005"/>
    </customSheetView>
    <customSheetView guid="{6B13D6C2-63AC-4A1E-9F43-5F914F5A4654}" filter="1" showAutoFilter="1">
      <autoFilter ref="$A$2:$AI$3005">
        <filterColumn colId="1">
          <filters/>
        </filterColumn>
      </autoFilter>
    </customSheetView>
    <customSheetView guid="{C9131E51-D216-43D1-9679-1F84CB456523}" filter="1" showAutoFilter="1">
      <autoFilter ref="$A$2:$AI$3005">
        <filterColumn colId="1">
          <filters/>
        </filterColumn>
      </autoFilter>
    </customSheetView>
    <customSheetView guid="{63CCC41C-3F2C-4118-BDE9-5829490DE70D}" filter="1" showAutoFilter="1">
      <autoFilter ref="$A$2:$AI$3005">
        <filterColumn colId="1">
          <filters blank="1"/>
        </filterColumn>
      </autoFilter>
    </customSheetView>
    <customSheetView guid="{4EDDE649-3D39-4F3A-B5F0-44E9DAD50326}" filter="1" showAutoFilter="1">
      <autoFilter ref="$A$2:$AI$3005">
        <filterColumn colId="1">
          <filters/>
        </filterColumn>
      </autoFilter>
    </customSheetView>
    <customSheetView guid="{EC727521-39D6-412B-8C82-84F1FE37E7E2}" filter="1" showAutoFilter="1">
      <autoFilter ref="$A$2:$AI$3005">
        <filterColumn colId="1">
          <filters/>
        </filterColumn>
      </autoFilter>
    </customSheetView>
    <customSheetView guid="{469D7288-A533-4D40-85E6-54ACBFE00885}" filter="1" showAutoFilter="1">
      <autoFilter ref="$A$2:$AI$3005">
        <filterColumn colId="1">
          <filters/>
        </filterColumn>
      </autoFilter>
    </customSheetView>
    <customSheetView guid="{A06C4805-C7C2-4464-92E5-E3F4B922A8DD}" filter="1" showAutoFilter="1">
      <autoFilter ref="$A$2:$AI$3005">
        <filterColumn colId="1">
          <filters/>
        </filterColumn>
      </autoFilter>
    </customSheetView>
    <customSheetView guid="{DF0196A2-3D7B-460A-8DD6-6EE6E666879C}" filter="1" showAutoFilter="1">
      <autoFilter ref="$A$2:$AI$3005">
        <filterColumn colId="1">
          <filters/>
        </filterColumn>
      </autoFilter>
    </customSheetView>
    <customSheetView guid="{DE1027FC-B644-4D27-B097-6F8EC4C60A43}" filter="1" showAutoFilter="1">
      <autoFilter ref="$A$2:$AI$3005">
        <filterColumn colId="1">
          <filters/>
        </filterColumn>
      </autoFilter>
    </customSheetView>
    <customSheetView guid="{DE690876-78D2-4C66-A7DA-F21AEC538B3C}" filter="1" showAutoFilter="1">
      <autoFilter ref="$A$2:$AI$3005">
        <filterColumn colId="1">
          <filters/>
        </filterColumn>
      </autoFilter>
    </customSheetView>
    <customSheetView guid="{23BA302F-98FD-4DE7-B2EC-0A9ECEDB72D7}" filter="1" showAutoFilter="1">
      <autoFilter ref="$A$2:$AI$3005">
        <filterColumn colId="1">
          <filters/>
        </filterColumn>
      </autoFilter>
    </customSheetView>
    <customSheetView guid="{6076533E-CBBC-4450-8A27-0D0242D271D5}" filter="1" showAutoFilter="1">
      <autoFilter ref="$A$2:$AI$3005">
        <filterColumn colId="1">
          <filters/>
        </filterColumn>
      </autoFilter>
    </customSheetView>
    <customSheetView guid="{71BF2BE0-AEC9-4494-84CD-250D4942026A}" filter="1" showAutoFilter="1">
      <autoFilter ref="$A$2:$AI$3005">
        <filterColumn colId="1">
          <filters/>
        </filterColumn>
      </autoFilter>
    </customSheetView>
    <customSheetView guid="{E2CF32E0-2AB6-45FC-89D5-430F179EF9A5}" filter="1" showAutoFilter="1">
      <autoFilter ref="$A$2:$AI$3005">
        <filterColumn colId="1">
          <filters/>
        </filterColumn>
      </autoFilter>
    </customSheetView>
    <customSheetView guid="{44A758CB-39FC-4748-84A0-D3361CF44F0F}" filter="1" showAutoFilter="1">
      <autoFilter ref="$A$2:$AI$3005">
        <filterColumn colId="1">
          <filters/>
        </filterColumn>
      </autoFilter>
    </customSheetView>
    <customSheetView guid="{79FE5E6A-7A9E-4AED-9347-716744015B2D}" filter="1" showAutoFilter="1">
      <autoFilter ref="$A$2:$AI$3005">
        <filterColumn colId="1">
          <filters/>
        </filterColumn>
      </autoFilter>
    </customSheetView>
    <customSheetView guid="{EA8E388E-53DB-4905-B35B-E4C25862B19E}" filter="1" showAutoFilter="1">
      <autoFilter ref="$A$2:$AI$3005">
        <filterColumn colId="1">
          <filters/>
        </filterColumn>
      </autoFilter>
    </customSheetView>
    <customSheetView guid="{4DB423EF-869D-4FC0-98A5-275550BB367E}" filter="1" showAutoFilter="1">
      <autoFilter ref="$A$2:$AI$3005">
        <filterColumn colId="1">
          <filters blank="1"/>
        </filterColumn>
      </autoFilter>
    </customSheetView>
    <customSheetView guid="{D536F5CF-4F7E-434F-8BFD-A5C59BC062DE}" filter="1" showAutoFilter="1">
      <autoFilter ref="$A$2:$AI$3005">
        <filterColumn colId="1">
          <filters/>
        </filterColumn>
      </autoFilter>
    </customSheetView>
    <customSheetView guid="{5FD06D53-6673-4E62-A2F9-D968B89E7524}" filter="1" showAutoFilter="1">
      <autoFilter ref="$A$2:$AI$3005">
        <filterColumn colId="1">
          <filters>
            <filter val="VT"/>
          </filters>
        </filterColumn>
      </autoFilter>
    </customSheetView>
    <customSheetView guid="{A3A9B0FF-D2F7-46A6-B6C9-9F84481499A3}" filter="1" showAutoFilter="1">
      <autoFilter ref="$A$2:$AI$3005">
        <filterColumn colId="1">
          <filters blank="1"/>
        </filterColumn>
      </autoFilter>
    </customSheetView>
    <customSheetView guid="{10AA2B48-F5D6-4C41-8EF7-FA59D7132401}" filter="1" showAutoFilter="1">
      <autoFilter ref="$A$2:$AI$3005">
        <filterColumn colId="1">
          <filters/>
        </filterColumn>
      </autoFilter>
    </customSheetView>
    <customSheetView guid="{D458DD56-B963-4A25-9898-AA877402E416}" filter="1" showAutoFilter="1">
      <autoFilter ref="$A$2:$AI$3005">
        <filterColumn colId="1">
          <filters blank="1"/>
        </filterColumn>
      </autoFilter>
    </customSheetView>
    <customSheetView guid="{01CB9897-1829-498C-8A46-16EC09B6FD9C}" filter="1" showAutoFilter="1">
      <autoFilter ref="$A$2:$AI$3005">
        <filterColumn colId="1">
          <filters/>
        </filterColumn>
      </autoFilter>
    </customSheetView>
    <customSheetView guid="{7C23F161-7E95-48EB-9BCD-D3910478212F}" filter="1" showAutoFilter="1">
      <autoFilter ref="$A$2:$AI$3005">
        <filterColumn colId="1">
          <filters/>
        </filterColumn>
      </autoFilter>
    </customSheetView>
    <customSheetView guid="{F12A3440-673D-48F8-876F-BA11B2AE3F55}" filter="1" showAutoFilter="1">
      <autoFilter ref="$A$2:$AI$3005">
        <filterColumn colId="1">
          <filters/>
        </filterColumn>
      </autoFilter>
    </customSheetView>
    <customSheetView guid="{4FC24379-F328-4D8A-B8F3-1F3720221839}" filter="1" showAutoFilter="1">
      <autoFilter ref="$A$2:$AI$3005">
        <filterColumn colId="1">
          <filters/>
        </filterColumn>
      </autoFilter>
    </customSheetView>
    <customSheetView guid="{87A3555B-1449-484A-98A0-A632C493525C}" filter="1" showAutoFilter="1">
      <autoFilter ref="$A$2:$AI$3005">
        <filterColumn colId="1">
          <filters/>
        </filterColumn>
      </autoFilter>
    </customSheetView>
    <customSheetView guid="{F12A3440-673D-48F8-876F-BA11B2AE3F55}" filter="1" showAutoFilter="1">
      <autoFilter ref="$A$2:$AI$3005">
        <filterColumn colId="1">
          <filters blank="1"/>
        </filterColumn>
      </autoFilter>
    </customSheetView>
    <customSheetView guid="{6422D8E4-3E90-4FC0-8EF0-4430F1D881D1}" filter="1" showAutoFilter="1">
      <autoFilter ref="$A$2:$AI$3005">
        <filterColumn colId="1">
          <filters/>
        </filterColumn>
      </autoFilter>
    </customSheetView>
    <customSheetView guid="{A4DCB81E-195C-44B7-8A2D-EBE8497BDBB1}" filter="1" showAutoFilter="1">
      <autoFilter ref="$A$2:$AI$3005">
        <sortState ref="A2:AI3005">
          <sortCondition ref="B2:B3005"/>
        </sortState>
      </autoFilter>
    </customSheetView>
    <customSheetView guid="{11034AED-D214-4EB6-88AB-FCA728C9EF91}" filter="1" showAutoFilter="1">
      <autoFilter ref="$A$2:$AI$3005">
        <sortState ref="A2:AI3005">
          <sortCondition ref="B2:B3005"/>
        </sortState>
      </autoFilter>
    </customSheetView>
    <customSheetView guid="{22630252-60F3-40CF-BCD5-B6945D618BF7}" filter="1" showAutoFilter="1">
      <autoFilter ref="$A$2:$AI$3005">
        <filterColumn colId="1">
          <filters blank="1"/>
        </filterColumn>
        <sortState ref="A2:AI3005">
          <sortCondition ref="B2:B3005"/>
        </sortState>
      </autoFilter>
    </customSheetView>
    <customSheetView guid="{E0681A1C-C876-415E-A043-DB0D61361362}" filter="1" showAutoFilter="1">
      <autoFilter ref="$A$2:$AI$3005">
        <filterColumn colId="1">
          <filters/>
        </filterColumn>
      </autoFilter>
    </customSheetView>
    <customSheetView guid="{2DBC1958-C940-4EC1-A2FB-EA60E1438998}" filter="1" showAutoFilter="1">
      <autoFilter ref="$A$2:$AI$3005">
        <filterColumn colId="1">
          <filters/>
        </filterColumn>
      </autoFilter>
    </customSheetView>
    <customSheetView guid="{065EE7A3-CBC8-4AA3-81D8-93FCDB0905A9}" filter="1" showAutoFilter="1">
      <autoFilter ref="$A$2:$AI$3005">
        <filterColumn colId="1">
          <filters/>
        </filterColumn>
      </autoFilter>
    </customSheetView>
    <customSheetView guid="{83F54500-F839-4A8C-A689-191AF7840DE6}" filter="1" showAutoFilter="1">
      <autoFilter ref="$A$2:$AI$3005">
        <filterColumn colId="1">
          <filters/>
        </filterColumn>
      </autoFilter>
    </customSheetView>
    <customSheetView guid="{5C186977-E5BC-4D20-9A5A-ACCDF2E902A6}" filter="1" showAutoFilter="1">
      <autoFilter ref="$A$2:$AI$3005">
        <filterColumn colId="1">
          <filters/>
        </filterColumn>
      </autoFilter>
    </customSheetView>
    <customSheetView guid="{A891E31D-143B-4D57-9CAE-23C32D2419AB}" filter="1" showAutoFilter="1">
      <autoFilter ref="$A$2:$AI$3005">
        <filterColumn colId="1">
          <filters blank="1"/>
        </filterColumn>
      </autoFilter>
    </customSheetView>
    <customSheetView guid="{6C8A2B68-01AA-414D-84D0-150A8CB4675A}" filter="1" showAutoFilter="1">
      <autoFilter ref="$A$2:$AP$3005">
        <sortState ref="A2:AP3005">
          <sortCondition ref="B2:B3005"/>
        </sortState>
      </autoFilter>
    </customSheetView>
    <customSheetView guid="{E9956903-DE7D-45A5-A509-403E7F6BD3C1}" filter="1" showAutoFilter="1">
      <autoFilter ref="$A$2:$AP$3005">
        <filterColumn colId="1">
          <filters blank="1"/>
        </filterColumn>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44174.0</v>
      </c>
      <c r="B3" s="8" t="s">
        <v>215</v>
      </c>
      <c r="C3" s="128"/>
      <c r="D3" s="128"/>
      <c r="E3" s="128"/>
      <c r="F3" s="128"/>
      <c r="G3" s="128"/>
      <c r="H3" s="128"/>
      <c r="I3" s="128"/>
      <c r="J3" s="128"/>
      <c r="K3" s="128"/>
      <c r="L3" s="128"/>
      <c r="M3" s="128"/>
      <c r="N3" s="128"/>
      <c r="O3" s="128"/>
      <c r="P3" s="8">
        <v>2193822.0</v>
      </c>
      <c r="Q3" s="8">
        <v>125430.0</v>
      </c>
      <c r="R3" s="8">
        <v>2068392.0</v>
      </c>
      <c r="S3" s="8">
        <v>74629.0</v>
      </c>
      <c r="T3" s="8">
        <v>3531.0</v>
      </c>
      <c r="U3" s="128"/>
      <c r="V3" s="8">
        <v>88287.0</v>
      </c>
      <c r="W3" s="8">
        <v>2105535.0</v>
      </c>
      <c r="Y3" s="8">
        <v>608.0</v>
      </c>
      <c r="Z3" s="179">
        <v>5240.0</v>
      </c>
      <c r="AA3" s="174">
        <v>136.0</v>
      </c>
      <c r="AC3" s="8">
        <v>59.0</v>
      </c>
      <c r="AE3" s="8">
        <v>5870.0</v>
      </c>
      <c r="AF3" s="8">
        <v>1110.0</v>
      </c>
      <c r="AG3" s="128"/>
      <c r="AH3" s="128"/>
      <c r="AI3" s="175">
        <v>44174.12569444445</v>
      </c>
      <c r="AJ3" s="175">
        <v>44174.80416666667</v>
      </c>
      <c r="AK3" s="8" t="s">
        <v>316</v>
      </c>
      <c r="AL3" s="8" t="s">
        <v>320</v>
      </c>
      <c r="AM3" s="8" t="s">
        <v>407</v>
      </c>
      <c r="AN3" s="8" t="s">
        <v>408</v>
      </c>
      <c r="AO3" s="120"/>
      <c r="AQ3" s="128"/>
      <c r="AR3" s="128"/>
      <c r="AS3" s="128"/>
      <c r="AT3" s="128"/>
      <c r="AU3" s="128"/>
      <c r="AV3" s="128"/>
    </row>
    <row r="4" ht="16.5" customHeight="1">
      <c r="A4" s="170">
        <v>44173.0</v>
      </c>
      <c r="B4" s="8" t="s">
        <v>215</v>
      </c>
      <c r="C4" s="128"/>
      <c r="D4" s="128"/>
      <c r="E4" s="128"/>
      <c r="F4" s="128"/>
      <c r="G4" s="128"/>
      <c r="H4" s="128"/>
      <c r="I4" s="128"/>
      <c r="J4" s="128"/>
      <c r="K4" s="128"/>
      <c r="L4" s="128"/>
      <c r="M4" s="128"/>
      <c r="N4" s="128"/>
      <c r="O4" s="128"/>
      <c r="P4" s="8">
        <v>2175160.0</v>
      </c>
      <c r="Q4" s="8">
        <v>124122.0</v>
      </c>
      <c r="R4" s="8">
        <v>2051038.0</v>
      </c>
      <c r="S4" s="8">
        <v>74629.0</v>
      </c>
      <c r="T4" s="8">
        <v>3531.0</v>
      </c>
      <c r="U4" s="128"/>
      <c r="V4" s="8">
        <v>87082.0</v>
      </c>
      <c r="W4" s="8">
        <v>2088078.0</v>
      </c>
      <c r="Y4" s="8">
        <v>608.0</v>
      </c>
      <c r="Z4" s="179">
        <v>5064.0</v>
      </c>
      <c r="AA4" s="174">
        <v>136.0</v>
      </c>
      <c r="AC4" s="8">
        <v>59.0</v>
      </c>
      <c r="AE4" s="8">
        <v>5870.0</v>
      </c>
      <c r="AF4" s="8">
        <v>1080.0</v>
      </c>
      <c r="AG4" s="128"/>
      <c r="AH4" s="128"/>
      <c r="AI4" s="175">
        <v>44173.12569444445</v>
      </c>
      <c r="AJ4" s="175">
        <v>44173.788888888885</v>
      </c>
      <c r="AK4" s="8" t="s">
        <v>331</v>
      </c>
      <c r="AL4" s="8" t="s">
        <v>316</v>
      </c>
      <c r="AM4" s="8" t="s">
        <v>407</v>
      </c>
      <c r="AN4" s="8" t="s">
        <v>408</v>
      </c>
      <c r="AO4" s="120"/>
      <c r="AQ4" s="128"/>
      <c r="AR4" s="128"/>
      <c r="AS4" s="128"/>
      <c r="AT4" s="128"/>
      <c r="AU4" s="128"/>
      <c r="AV4" s="128"/>
    </row>
    <row r="5" ht="16.5" customHeight="1">
      <c r="A5" s="170">
        <v>44172.0</v>
      </c>
      <c r="B5" s="8" t="s">
        <v>215</v>
      </c>
      <c r="C5" s="128"/>
      <c r="D5" s="128"/>
      <c r="E5" s="128"/>
      <c r="F5" s="128"/>
      <c r="G5" s="128"/>
      <c r="H5" s="128"/>
      <c r="I5" s="128"/>
      <c r="J5" s="128"/>
      <c r="K5" s="128"/>
      <c r="L5" s="128"/>
      <c r="M5" s="128"/>
      <c r="N5" s="128"/>
      <c r="O5" s="128"/>
      <c r="P5" s="8">
        <v>2153661.0</v>
      </c>
      <c r="Q5" s="8">
        <v>122431.0</v>
      </c>
      <c r="R5" s="8">
        <v>2031230.0</v>
      </c>
      <c r="S5" s="8">
        <v>74629.0</v>
      </c>
      <c r="T5" s="8">
        <v>3531.0</v>
      </c>
      <c r="U5" s="128"/>
      <c r="V5" s="8">
        <v>85788.0</v>
      </c>
      <c r="W5" s="8">
        <v>2067873.0</v>
      </c>
      <c r="Y5" s="8">
        <v>622.0</v>
      </c>
      <c r="Z5" s="179">
        <v>5012.0</v>
      </c>
      <c r="AA5" s="174">
        <v>128.0</v>
      </c>
      <c r="AC5" s="8">
        <v>65.0</v>
      </c>
      <c r="AE5" s="8">
        <v>5870.0</v>
      </c>
      <c r="AF5" s="8">
        <v>1045.0</v>
      </c>
      <c r="AG5" s="128"/>
      <c r="AH5" s="128"/>
      <c r="AI5" s="175">
        <v>44172.12569444445</v>
      </c>
      <c r="AJ5" s="175">
        <v>44172.76944444445</v>
      </c>
      <c r="AK5" s="8" t="s">
        <v>316</v>
      </c>
      <c r="AL5" s="8" t="s">
        <v>339</v>
      </c>
      <c r="AM5" s="8" t="s">
        <v>407</v>
      </c>
      <c r="AN5" s="8" t="s">
        <v>408</v>
      </c>
      <c r="AO5" s="120"/>
      <c r="AQ5" s="128"/>
      <c r="AR5" s="128"/>
      <c r="AS5" s="128"/>
      <c r="AT5" s="128"/>
      <c r="AU5" s="128"/>
      <c r="AV5" s="128"/>
    </row>
    <row r="6" ht="16.5" customHeight="1">
      <c r="A6" s="170">
        <v>44171.0</v>
      </c>
      <c r="B6" s="8" t="s">
        <v>215</v>
      </c>
      <c r="C6" s="128"/>
      <c r="D6" s="128"/>
      <c r="E6" s="128"/>
      <c r="F6" s="128"/>
      <c r="G6" s="128"/>
      <c r="H6" s="128"/>
      <c r="I6" s="128"/>
      <c r="J6" s="128"/>
      <c r="K6" s="128"/>
      <c r="L6" s="128"/>
      <c r="M6" s="128"/>
      <c r="N6" s="128"/>
      <c r="O6" s="128"/>
      <c r="P6" s="8">
        <v>2138331.0</v>
      </c>
      <c r="Q6" s="8">
        <v>121227.0</v>
      </c>
      <c r="R6" s="8">
        <v>2017104.0</v>
      </c>
      <c r="S6" s="8">
        <v>74629.0</v>
      </c>
      <c r="T6" s="8">
        <v>3531.0</v>
      </c>
      <c r="U6" s="128"/>
      <c r="V6" s="8">
        <v>84496.0</v>
      </c>
      <c r="W6" s="8">
        <v>2005617.0</v>
      </c>
      <c r="Y6" s="8">
        <v>596.0</v>
      </c>
      <c r="Z6" s="179">
        <v>4859.0</v>
      </c>
      <c r="AA6" s="174">
        <v>127.0</v>
      </c>
      <c r="AC6" s="8">
        <v>59.0</v>
      </c>
      <c r="AE6" s="8">
        <v>5870.0</v>
      </c>
      <c r="AF6" s="8">
        <v>1033.0</v>
      </c>
      <c r="AG6" s="128"/>
      <c r="AH6" s="128"/>
      <c r="AI6" s="175">
        <v>44171.12569444445</v>
      </c>
      <c r="AJ6" s="175">
        <v>44171.71527777778</v>
      </c>
      <c r="AK6" s="8" t="s">
        <v>409</v>
      </c>
      <c r="AL6" s="8" t="s">
        <v>332</v>
      </c>
      <c r="AM6" s="8" t="s">
        <v>407</v>
      </c>
      <c r="AN6" s="8" t="s">
        <v>408</v>
      </c>
      <c r="AO6" s="120"/>
      <c r="AQ6" s="128"/>
      <c r="AR6" s="128"/>
      <c r="AS6" s="128"/>
      <c r="AT6" s="128"/>
      <c r="AU6" s="128"/>
      <c r="AV6" s="128"/>
    </row>
    <row r="7" ht="16.5" customHeight="1">
      <c r="A7" s="170">
        <v>44170.0</v>
      </c>
      <c r="B7" s="8" t="s">
        <v>215</v>
      </c>
      <c r="C7" s="128"/>
      <c r="D7" s="128"/>
      <c r="E7" s="128"/>
      <c r="F7" s="128"/>
      <c r="G7" s="128"/>
      <c r="H7" s="128"/>
      <c r="I7" s="128"/>
      <c r="J7" s="128"/>
      <c r="K7" s="128"/>
      <c r="L7" s="128"/>
      <c r="M7" s="128"/>
      <c r="N7" s="128"/>
      <c r="O7" s="128"/>
      <c r="P7" s="8">
        <v>2119510.0</v>
      </c>
      <c r="Q7" s="8">
        <v>119616.0</v>
      </c>
      <c r="R7" s="8">
        <v>1999894.0</v>
      </c>
      <c r="S7" s="8">
        <v>74629.0</v>
      </c>
      <c r="T7" s="8">
        <v>3531.0</v>
      </c>
      <c r="U7" s="128"/>
      <c r="V7" s="8">
        <v>83243.0</v>
      </c>
      <c r="W7" s="8">
        <v>2005617.0</v>
      </c>
      <c r="Y7" s="8">
        <v>596.0</v>
      </c>
      <c r="Z7" s="179">
        <v>4859.0</v>
      </c>
      <c r="AA7" s="174">
        <v>127.0</v>
      </c>
      <c r="AC7" s="8">
        <v>59.0</v>
      </c>
      <c r="AE7" s="8">
        <v>5870.0</v>
      </c>
      <c r="AF7" s="8">
        <v>1027.0</v>
      </c>
      <c r="AG7" s="128"/>
      <c r="AH7" s="128"/>
      <c r="AI7" s="175">
        <v>44170.12569444445</v>
      </c>
      <c r="AJ7" s="175">
        <v>44170.754166666666</v>
      </c>
      <c r="AK7" s="8" t="s">
        <v>409</v>
      </c>
      <c r="AL7" s="8" t="s">
        <v>361</v>
      </c>
      <c r="AM7" s="8" t="s">
        <v>407</v>
      </c>
      <c r="AN7" s="8" t="s">
        <v>408</v>
      </c>
      <c r="AO7" s="120"/>
      <c r="AQ7" s="128"/>
      <c r="AR7" s="128"/>
      <c r="AS7" s="128"/>
      <c r="AT7" s="128"/>
      <c r="AU7" s="128"/>
      <c r="AV7" s="128"/>
    </row>
    <row r="8" ht="16.5" customHeight="1">
      <c r="A8" s="170">
        <v>44169.0</v>
      </c>
      <c r="B8" s="8" t="s">
        <v>215</v>
      </c>
      <c r="C8" s="128"/>
      <c r="D8" s="128"/>
      <c r="E8" s="128"/>
      <c r="F8" s="128"/>
      <c r="G8" s="128"/>
      <c r="H8" s="128"/>
      <c r="I8" s="128"/>
      <c r="J8" s="128"/>
      <c r="K8" s="128"/>
      <c r="L8" s="128"/>
      <c r="M8" s="128"/>
      <c r="N8" s="128"/>
      <c r="O8" s="128"/>
      <c r="P8" s="8">
        <v>2087054.0</v>
      </c>
      <c r="Q8" s="8">
        <v>117021.0</v>
      </c>
      <c r="R8" s="8">
        <v>1970033.0</v>
      </c>
      <c r="S8" s="8">
        <v>74629.0</v>
      </c>
      <c r="T8" s="8">
        <v>3531.0</v>
      </c>
      <c r="U8" s="128"/>
      <c r="V8" s="8">
        <v>81437.0</v>
      </c>
      <c r="W8" s="8">
        <v>2005617.0</v>
      </c>
      <c r="Y8" s="8">
        <v>596.0</v>
      </c>
      <c r="Z8" s="179">
        <v>4859.0</v>
      </c>
      <c r="AA8" s="174">
        <v>127.0</v>
      </c>
      <c r="AC8" s="8">
        <v>59.0</v>
      </c>
      <c r="AE8" s="8">
        <v>5870.0</v>
      </c>
      <c r="AF8" s="8">
        <v>1003.0</v>
      </c>
      <c r="AG8" s="128"/>
      <c r="AH8" s="128"/>
      <c r="AI8" s="175">
        <v>44169.12569444445</v>
      </c>
      <c r="AJ8" s="162"/>
      <c r="AK8" s="128"/>
      <c r="AL8" s="128"/>
      <c r="AM8" s="8" t="s">
        <v>410</v>
      </c>
      <c r="AN8" s="8" t="s">
        <v>408</v>
      </c>
      <c r="AO8" s="120"/>
      <c r="AQ8" s="128"/>
      <c r="AR8" s="128"/>
      <c r="AS8" s="128"/>
      <c r="AT8" s="128"/>
      <c r="AU8" s="128"/>
      <c r="AV8" s="128"/>
    </row>
    <row r="9" ht="16.5" customHeight="1">
      <c r="A9" s="170">
        <v>44168.0</v>
      </c>
      <c r="B9" s="8" t="s">
        <v>215</v>
      </c>
      <c r="C9" s="128"/>
      <c r="D9" s="128"/>
      <c r="E9" s="128"/>
      <c r="F9" s="128"/>
      <c r="G9" s="128"/>
      <c r="H9" s="128"/>
      <c r="I9" s="128"/>
      <c r="J9" s="128"/>
      <c r="K9" s="128"/>
      <c r="L9" s="128"/>
      <c r="M9" s="128"/>
      <c r="N9" s="128"/>
      <c r="O9" s="128"/>
      <c r="P9" s="8">
        <v>2043047.0</v>
      </c>
      <c r="Q9" s="8">
        <v>113929.0</v>
      </c>
      <c r="R9" s="8">
        <v>1929118.0</v>
      </c>
      <c r="S9" s="8">
        <v>74629.0</v>
      </c>
      <c r="T9" s="8">
        <v>3531.0</v>
      </c>
      <c r="U9" s="128"/>
      <c r="V9" s="8">
        <v>79263.0</v>
      </c>
      <c r="W9" s="8">
        <v>1964061.0</v>
      </c>
      <c r="Y9" s="8">
        <v>629.0</v>
      </c>
      <c r="Z9" s="179">
        <v>4803.0</v>
      </c>
      <c r="AA9" s="174">
        <v>122.0</v>
      </c>
      <c r="AC9" s="8">
        <v>52.0</v>
      </c>
      <c r="AE9" s="8">
        <v>5870.0</v>
      </c>
      <c r="AF9" s="8">
        <v>973.0</v>
      </c>
      <c r="AG9" s="128"/>
      <c r="AH9" s="128"/>
      <c r="AI9" s="175">
        <v>44168.12569444445</v>
      </c>
      <c r="AJ9" s="175">
        <v>44168.77916666667</v>
      </c>
      <c r="AK9" s="8" t="s">
        <v>411</v>
      </c>
      <c r="AL9" s="8" t="s">
        <v>412</v>
      </c>
      <c r="AM9" s="8" t="s">
        <v>410</v>
      </c>
      <c r="AN9" s="8" t="s">
        <v>408</v>
      </c>
      <c r="AO9" s="120"/>
      <c r="AQ9" s="128"/>
      <c r="AR9" s="128"/>
      <c r="AS9" s="128"/>
      <c r="AT9" s="128"/>
      <c r="AU9" s="128"/>
      <c r="AV9" s="128"/>
    </row>
    <row r="10" ht="16.5" customHeight="1">
      <c r="A10" s="170">
        <v>44167.0</v>
      </c>
      <c r="B10" s="8" t="s">
        <v>215</v>
      </c>
      <c r="C10" s="128"/>
      <c r="D10" s="128"/>
      <c r="E10" s="128"/>
      <c r="F10" s="128"/>
      <c r="G10" s="128"/>
      <c r="H10" s="128"/>
      <c r="I10" s="128"/>
      <c r="J10" s="128"/>
      <c r="K10" s="128"/>
      <c r="L10" s="128"/>
      <c r="M10" s="128"/>
      <c r="N10" s="128"/>
      <c r="O10" s="128"/>
      <c r="P10" s="8">
        <v>2021665.0</v>
      </c>
      <c r="Q10" s="8">
        <v>112130.0</v>
      </c>
      <c r="R10" s="8">
        <v>1909535.0</v>
      </c>
      <c r="S10" s="8">
        <v>74629.0</v>
      </c>
      <c r="T10" s="8">
        <v>3531.0</v>
      </c>
      <c r="U10" s="8">
        <v>1043744.0</v>
      </c>
      <c r="V10" s="8">
        <v>78160.0</v>
      </c>
      <c r="W10" s="8">
        <v>1943782.0</v>
      </c>
      <c r="Y10" s="8">
        <v>620.0</v>
      </c>
      <c r="Z10" s="179">
        <v>4745.0</v>
      </c>
      <c r="AA10" s="174">
        <v>113.0</v>
      </c>
      <c r="AC10" s="8">
        <v>56.0</v>
      </c>
      <c r="AE10" s="8">
        <v>5870.0</v>
      </c>
      <c r="AF10" s="8">
        <v>953.0</v>
      </c>
      <c r="AG10" s="128"/>
      <c r="AH10" s="128"/>
      <c r="AI10" s="175">
        <v>44167.12569444445</v>
      </c>
      <c r="AJ10" s="175">
        <v>44167.773611111115</v>
      </c>
      <c r="AK10" s="8" t="s">
        <v>320</v>
      </c>
      <c r="AL10" s="8" t="s">
        <v>411</v>
      </c>
      <c r="AM10" s="8" t="s">
        <v>410</v>
      </c>
      <c r="AN10" s="8" t="s">
        <v>408</v>
      </c>
      <c r="AO10" s="120"/>
      <c r="AQ10" s="128"/>
      <c r="AR10" s="128"/>
      <c r="AS10" s="128"/>
      <c r="AT10" s="128"/>
      <c r="AU10" s="128"/>
      <c r="AV10" s="128"/>
    </row>
    <row r="11" ht="16.5" customHeight="1">
      <c r="A11" s="170">
        <v>44166.0</v>
      </c>
      <c r="B11" s="8" t="s">
        <v>215</v>
      </c>
      <c r="C11" s="128"/>
      <c r="D11" s="128"/>
      <c r="E11" s="128"/>
      <c r="F11" s="128"/>
      <c r="G11" s="128"/>
      <c r="H11" s="128"/>
      <c r="I11" s="128"/>
      <c r="J11" s="128"/>
      <c r="K11" s="128"/>
      <c r="L11" s="128"/>
      <c r="M11" s="128"/>
      <c r="N11" s="128"/>
      <c r="O11" s="128"/>
      <c r="P11" s="8">
        <v>2002315.0</v>
      </c>
      <c r="Q11" s="8">
        <v>110296.0</v>
      </c>
      <c r="R11" s="8">
        <v>1892019.0</v>
      </c>
      <c r="S11" s="8">
        <v>73168.0</v>
      </c>
      <c r="T11" s="8">
        <v>3486.0</v>
      </c>
      <c r="U11" s="8">
        <v>1038596.0</v>
      </c>
      <c r="V11" s="8">
        <v>76654.0</v>
      </c>
      <c r="W11" s="8">
        <v>1925676.0</v>
      </c>
      <c r="Y11" s="8">
        <v>625.0</v>
      </c>
      <c r="Z11" s="179">
        <v>4649.0</v>
      </c>
      <c r="AA11" s="174">
        <v>120.0</v>
      </c>
      <c r="AC11" s="8">
        <v>56.0</v>
      </c>
      <c r="AE11" s="8">
        <v>5870.0</v>
      </c>
      <c r="AF11" s="8">
        <v>936.0</v>
      </c>
      <c r="AG11" s="128"/>
      <c r="AH11" s="128"/>
      <c r="AI11" s="175">
        <v>44166.12569444445</v>
      </c>
      <c r="AJ11" s="175">
        <v>44166.73402777778</v>
      </c>
      <c r="AK11" s="8" t="s">
        <v>339</v>
      </c>
      <c r="AL11" s="8" t="s">
        <v>373</v>
      </c>
      <c r="AM11" s="8" t="s">
        <v>410</v>
      </c>
      <c r="AN11" s="8" t="s">
        <v>408</v>
      </c>
      <c r="AO11" s="120"/>
      <c r="AQ11" s="128"/>
      <c r="AR11" s="128"/>
      <c r="AS11" s="128"/>
      <c r="AT11" s="128"/>
      <c r="AU11" s="128"/>
      <c r="AV11" s="128"/>
    </row>
    <row r="12" ht="16.5" customHeight="1">
      <c r="A12" s="170">
        <v>44165.0</v>
      </c>
      <c r="B12" s="8" t="s">
        <v>215</v>
      </c>
      <c r="C12" s="128"/>
      <c r="D12" s="128"/>
      <c r="E12" s="128"/>
      <c r="F12" s="128"/>
      <c r="G12" s="128"/>
      <c r="H12" s="128"/>
      <c r="I12" s="128"/>
      <c r="J12" s="128"/>
      <c r="K12" s="128"/>
      <c r="L12" s="128"/>
      <c r="M12" s="128"/>
      <c r="N12" s="128"/>
      <c r="O12" s="128"/>
      <c r="P12" s="8">
        <v>1979780.0</v>
      </c>
      <c r="Q12" s="8">
        <v>108570.0</v>
      </c>
      <c r="R12" s="8">
        <v>1871210.0</v>
      </c>
      <c r="S12" s="8">
        <v>67515.0</v>
      </c>
      <c r="T12" s="8">
        <v>3317.0</v>
      </c>
      <c r="U12" s="8">
        <v>1028119.0</v>
      </c>
      <c r="V12" s="8">
        <v>75431.0</v>
      </c>
      <c r="W12" s="8">
        <v>968686.0</v>
      </c>
      <c r="Y12" s="8">
        <v>584.0</v>
      </c>
      <c r="Z12" s="179">
        <v>4343.0</v>
      </c>
      <c r="AA12" s="174">
        <v>117.0</v>
      </c>
      <c r="AC12" s="8">
        <v>50.0</v>
      </c>
      <c r="AE12" s="8">
        <v>5870.0</v>
      </c>
      <c r="AF12" s="8">
        <v>912.0</v>
      </c>
      <c r="AG12" s="128"/>
      <c r="AH12" s="128"/>
      <c r="AI12" s="175">
        <v>44164.12569444445</v>
      </c>
      <c r="AJ12" s="175">
        <v>44165.794444444444</v>
      </c>
      <c r="AK12" s="8" t="s">
        <v>334</v>
      </c>
      <c r="AL12" s="8" t="s">
        <v>326</v>
      </c>
      <c r="AM12" s="8" t="s">
        <v>410</v>
      </c>
      <c r="AN12" s="8" t="s">
        <v>408</v>
      </c>
      <c r="AO12" s="120"/>
      <c r="AQ12" s="128"/>
      <c r="AR12" s="128"/>
      <c r="AS12" s="128"/>
      <c r="AT12" s="128"/>
      <c r="AU12" s="128"/>
      <c r="AV12" s="128"/>
    </row>
    <row r="13" ht="16.5" customHeight="1">
      <c r="A13" s="170">
        <v>44164.0</v>
      </c>
      <c r="B13" s="8" t="s">
        <v>215</v>
      </c>
      <c r="C13" s="128"/>
      <c r="D13" s="128"/>
      <c r="E13" s="128"/>
      <c r="F13" s="128"/>
      <c r="G13" s="128"/>
      <c r="H13" s="128"/>
      <c r="I13" s="128"/>
      <c r="J13" s="128"/>
      <c r="K13" s="128"/>
      <c r="L13" s="128"/>
      <c r="M13" s="128"/>
      <c r="N13" s="128"/>
      <c r="O13" s="128"/>
      <c r="P13" s="8">
        <v>1967397.0</v>
      </c>
      <c r="Q13" s="8">
        <v>107341.0</v>
      </c>
      <c r="R13" s="8">
        <v>1860056.0</v>
      </c>
      <c r="S13" s="8">
        <v>67515.0</v>
      </c>
      <c r="T13" s="8">
        <v>3317.0</v>
      </c>
      <c r="U13" s="8">
        <v>1028119.0</v>
      </c>
      <c r="V13" s="8">
        <v>74120.0</v>
      </c>
      <c r="W13" s="8">
        <v>968686.0</v>
      </c>
      <c r="Y13" s="8">
        <v>569.0</v>
      </c>
      <c r="Z13" s="179">
        <v>4343.0</v>
      </c>
      <c r="AA13" s="174">
        <v>123.0</v>
      </c>
      <c r="AC13" s="8">
        <v>50.0</v>
      </c>
      <c r="AE13" s="8">
        <v>5870.0</v>
      </c>
      <c r="AF13" s="8">
        <v>905.0</v>
      </c>
      <c r="AG13" s="128"/>
      <c r="AH13" s="128"/>
      <c r="AI13" s="175">
        <v>44164.12569444445</v>
      </c>
      <c r="AJ13" s="175">
        <v>44164.70138888889</v>
      </c>
      <c r="AK13" s="8" t="s">
        <v>413</v>
      </c>
      <c r="AL13" s="8" t="s">
        <v>339</v>
      </c>
      <c r="AM13" s="8" t="s">
        <v>410</v>
      </c>
      <c r="AN13" s="8" t="s">
        <v>408</v>
      </c>
      <c r="AO13" s="120"/>
      <c r="AQ13" s="128"/>
      <c r="AR13" s="128"/>
      <c r="AS13" s="128"/>
      <c r="AT13" s="128"/>
      <c r="AU13" s="128"/>
      <c r="AV13" s="128"/>
    </row>
    <row r="14" ht="16.5" customHeight="1">
      <c r="A14" s="170">
        <v>44163.0</v>
      </c>
      <c r="B14" s="8" t="s">
        <v>215</v>
      </c>
      <c r="C14" s="128"/>
      <c r="D14" s="128"/>
      <c r="E14" s="128"/>
      <c r="F14" s="128"/>
      <c r="G14" s="128"/>
      <c r="H14" s="128"/>
      <c r="I14" s="128"/>
      <c r="J14" s="128"/>
      <c r="K14" s="128"/>
      <c r="L14" s="128"/>
      <c r="M14" s="128"/>
      <c r="N14" s="128"/>
      <c r="O14" s="128"/>
      <c r="P14" s="8">
        <v>1954429.0</v>
      </c>
      <c r="Q14" s="8">
        <v>106079.0</v>
      </c>
      <c r="R14" s="8">
        <v>1848350.0</v>
      </c>
      <c r="S14" s="8">
        <v>67515.0</v>
      </c>
      <c r="T14" s="8">
        <v>3317.0</v>
      </c>
      <c r="U14" s="8">
        <v>1028119.0</v>
      </c>
      <c r="V14" s="8">
        <v>72506.0</v>
      </c>
      <c r="W14" s="8">
        <v>960644.0</v>
      </c>
      <c r="Y14" s="8">
        <v>569.0</v>
      </c>
      <c r="Z14" s="179">
        <v>4343.0</v>
      </c>
      <c r="AA14" s="174">
        <v>123.0</v>
      </c>
      <c r="AC14" s="8">
        <v>50.0</v>
      </c>
      <c r="AE14" s="8">
        <v>5870.0</v>
      </c>
      <c r="AF14" s="8">
        <v>896.0</v>
      </c>
      <c r="AG14" s="128"/>
      <c r="AH14" s="128"/>
      <c r="AI14" s="175">
        <v>44163.12569444445</v>
      </c>
      <c r="AJ14" s="175">
        <v>44163.697222222225</v>
      </c>
      <c r="AK14" s="8" t="s">
        <v>414</v>
      </c>
      <c r="AL14" s="8" t="s">
        <v>341</v>
      </c>
      <c r="AM14" s="8" t="s">
        <v>410</v>
      </c>
      <c r="AN14" s="8" t="s">
        <v>408</v>
      </c>
      <c r="AO14" s="120"/>
      <c r="AQ14" s="128"/>
      <c r="AR14" s="128"/>
      <c r="AS14" s="128"/>
      <c r="AT14" s="128"/>
      <c r="AU14" s="128"/>
      <c r="AV14" s="128"/>
    </row>
    <row r="15" ht="16.5" customHeight="1">
      <c r="A15" s="170">
        <v>44162.0</v>
      </c>
      <c r="B15" s="8" t="s">
        <v>215</v>
      </c>
      <c r="C15" s="128"/>
      <c r="D15" s="128"/>
      <c r="E15" s="128"/>
      <c r="F15" s="128"/>
      <c r="G15" s="128"/>
      <c r="H15" s="128"/>
      <c r="I15" s="128"/>
      <c r="J15" s="128"/>
      <c r="K15" s="128"/>
      <c r="L15" s="128"/>
      <c r="M15" s="128"/>
      <c r="N15" s="128"/>
      <c r="O15" s="128"/>
      <c r="P15" s="8">
        <v>1935773.0</v>
      </c>
      <c r="Q15" s="8">
        <v>104439.0</v>
      </c>
      <c r="R15" s="8">
        <v>1831334.0</v>
      </c>
      <c r="S15" s="8">
        <v>67515.0</v>
      </c>
      <c r="T15" s="8">
        <v>3317.0</v>
      </c>
      <c r="U15" s="8">
        <v>1028119.0</v>
      </c>
      <c r="V15" s="8">
        <v>70832.0</v>
      </c>
      <c r="W15" s="8">
        <v>960604.0</v>
      </c>
      <c r="Y15" s="8">
        <v>569.0</v>
      </c>
      <c r="Z15" s="179">
        <v>4343.0</v>
      </c>
      <c r="AA15" s="174">
        <v>123.0</v>
      </c>
      <c r="AC15" s="8">
        <v>50.0</v>
      </c>
      <c r="AE15" s="8">
        <v>5870.0</v>
      </c>
      <c r="AF15" s="8">
        <v>885.0</v>
      </c>
      <c r="AG15" s="128"/>
      <c r="AH15" s="128"/>
      <c r="AI15" s="175">
        <v>44162.12569444445</v>
      </c>
      <c r="AJ15" s="175">
        <v>44162.70763888889</v>
      </c>
      <c r="AK15" s="8" t="s">
        <v>338</v>
      </c>
      <c r="AL15" s="8" t="s">
        <v>327</v>
      </c>
      <c r="AM15" s="8" t="s">
        <v>410</v>
      </c>
      <c r="AN15" s="8" t="s">
        <v>408</v>
      </c>
      <c r="AO15" s="120"/>
      <c r="AQ15" s="128"/>
      <c r="AR15" s="128"/>
      <c r="AS15" s="128"/>
      <c r="AT15" s="128"/>
      <c r="AU15" s="128"/>
      <c r="AV15" s="128"/>
    </row>
    <row r="16" ht="16.5" customHeight="1">
      <c r="A16" s="170">
        <v>44161.0</v>
      </c>
      <c r="B16" s="8" t="s">
        <v>215</v>
      </c>
      <c r="C16" s="128"/>
      <c r="D16" s="128"/>
      <c r="E16" s="128"/>
      <c r="F16" s="128"/>
      <c r="G16" s="128"/>
      <c r="H16" s="128"/>
      <c r="I16" s="128"/>
      <c r="J16" s="128"/>
      <c r="K16" s="128"/>
      <c r="L16" s="128"/>
      <c r="M16" s="128"/>
      <c r="N16" s="128"/>
      <c r="O16" s="128"/>
      <c r="P16" s="8">
        <v>1915466.0</v>
      </c>
      <c r="Q16" s="8">
        <v>102598.0</v>
      </c>
      <c r="R16" s="8">
        <v>1812868.0</v>
      </c>
      <c r="S16" s="8">
        <v>65252.0</v>
      </c>
      <c r="T16" s="8">
        <v>3251.0</v>
      </c>
      <c r="U16" s="8">
        <v>1025721.0</v>
      </c>
      <c r="V16" s="8">
        <v>70006.0</v>
      </c>
      <c r="W16" s="8">
        <v>960657.0</v>
      </c>
      <c r="Y16" s="8">
        <v>532.0</v>
      </c>
      <c r="Z16" s="179">
        <v>4262.0</v>
      </c>
      <c r="AA16" s="174">
        <v>118.0</v>
      </c>
      <c r="AC16" s="8">
        <v>48.0</v>
      </c>
      <c r="AE16" s="8">
        <v>5870.0</v>
      </c>
      <c r="AF16" s="8">
        <v>882.0</v>
      </c>
      <c r="AG16" s="128"/>
      <c r="AH16" s="128"/>
      <c r="AI16" s="175">
        <v>44161.12569444445</v>
      </c>
      <c r="AJ16" s="175">
        <v>44161.70694444445</v>
      </c>
      <c r="AK16" s="8" t="s">
        <v>415</v>
      </c>
      <c r="AL16" s="8" t="s">
        <v>323</v>
      </c>
      <c r="AM16" s="8" t="s">
        <v>410</v>
      </c>
      <c r="AN16" s="8" t="s">
        <v>408</v>
      </c>
      <c r="AO16" s="120"/>
      <c r="AQ16" s="128"/>
      <c r="AR16" s="128"/>
      <c r="AS16" s="128"/>
      <c r="AT16" s="128"/>
      <c r="AU16" s="128"/>
      <c r="AV16" s="128"/>
    </row>
    <row r="17" ht="16.5" customHeight="1">
      <c r="A17" s="170">
        <v>44160.0</v>
      </c>
      <c r="B17" s="8" t="s">
        <v>215</v>
      </c>
      <c r="C17" s="128"/>
      <c r="D17" s="128"/>
      <c r="E17" s="128"/>
      <c r="F17" s="128"/>
      <c r="G17" s="128"/>
      <c r="H17" s="128"/>
      <c r="I17" s="128"/>
      <c r="J17" s="128"/>
      <c r="K17" s="128"/>
      <c r="L17" s="128"/>
      <c r="M17" s="128"/>
      <c r="N17" s="128"/>
      <c r="O17" s="128"/>
      <c r="P17" s="8">
        <v>1891785.0</v>
      </c>
      <c r="Q17" s="8">
        <v>100403.0</v>
      </c>
      <c r="R17" s="8">
        <v>1791382.0</v>
      </c>
      <c r="S17" s="8">
        <v>65252.0</v>
      </c>
      <c r="T17" s="8">
        <v>3251.0</v>
      </c>
      <c r="U17" s="8">
        <v>1025721.0</v>
      </c>
      <c r="V17" s="8">
        <v>68503.0</v>
      </c>
      <c r="W17" s="8">
        <v>960469.0</v>
      </c>
      <c r="Y17" s="8">
        <v>532.0</v>
      </c>
      <c r="Z17" s="179">
        <v>4262.0</v>
      </c>
      <c r="AA17" s="174">
        <v>118.0</v>
      </c>
      <c r="AC17" s="8">
        <v>48.0</v>
      </c>
      <c r="AE17" s="8">
        <v>5870.0</v>
      </c>
      <c r="AF17" s="8">
        <v>867.0</v>
      </c>
      <c r="AG17" s="128"/>
      <c r="AH17" s="128"/>
      <c r="AI17" s="175">
        <v>44160.12569444445</v>
      </c>
      <c r="AJ17" s="175">
        <v>44160.71527777778</v>
      </c>
      <c r="AK17" s="8" t="s">
        <v>308</v>
      </c>
      <c r="AL17" s="8" t="s">
        <v>344</v>
      </c>
      <c r="AM17" s="8" t="s">
        <v>410</v>
      </c>
      <c r="AN17" s="8" t="s">
        <v>408</v>
      </c>
      <c r="AO17" s="120"/>
      <c r="AQ17" s="128"/>
      <c r="AR17" s="128"/>
      <c r="AS17" s="128"/>
      <c r="AT17" s="128"/>
      <c r="AU17" s="128"/>
      <c r="AV17" s="128"/>
    </row>
    <row r="18" ht="16.5" customHeight="1">
      <c r="A18" s="170">
        <v>44159.0</v>
      </c>
      <c r="B18" s="8" t="s">
        <v>215</v>
      </c>
      <c r="C18" s="128"/>
      <c r="D18" s="128"/>
      <c r="E18" s="128"/>
      <c r="F18" s="128"/>
      <c r="G18" s="128"/>
      <c r="H18" s="128"/>
      <c r="I18" s="128"/>
      <c r="J18" s="128"/>
      <c r="K18" s="128"/>
      <c r="L18" s="128"/>
      <c r="M18" s="128"/>
      <c r="N18" s="128"/>
      <c r="O18" s="128"/>
      <c r="P18" s="8">
        <v>1869208.0</v>
      </c>
      <c r="Q18" s="8">
        <v>98637.0</v>
      </c>
      <c r="R18" s="8">
        <v>1770571.0</v>
      </c>
      <c r="S18" s="8">
        <v>64124.0</v>
      </c>
      <c r="T18" s="8">
        <v>3209.0</v>
      </c>
      <c r="U18" s="8">
        <v>1021373.0</v>
      </c>
      <c r="V18" s="8">
        <v>67333.0</v>
      </c>
      <c r="W18" s="8">
        <v>957249.0</v>
      </c>
      <c r="Y18" s="8">
        <v>534.0</v>
      </c>
      <c r="Z18" s="179">
        <v>4176.0</v>
      </c>
      <c r="AA18" s="174">
        <v>116.0</v>
      </c>
      <c r="AC18" s="8">
        <v>45.0</v>
      </c>
      <c r="AE18" s="8">
        <v>5870.0</v>
      </c>
      <c r="AF18" s="8">
        <v>847.0</v>
      </c>
      <c r="AH18" s="128"/>
      <c r="AI18" s="175">
        <v>44159.12569444445</v>
      </c>
      <c r="AJ18" s="175">
        <v>44159.72083333333</v>
      </c>
      <c r="AK18" s="8" t="s">
        <v>416</v>
      </c>
      <c r="AL18" s="8" t="s">
        <v>326</v>
      </c>
      <c r="AM18" s="8" t="s">
        <v>410</v>
      </c>
      <c r="AN18" s="8" t="s">
        <v>408</v>
      </c>
      <c r="AO18" s="120"/>
      <c r="AQ18" s="128"/>
      <c r="AR18" s="128"/>
      <c r="AS18" s="128"/>
      <c r="AT18" s="128"/>
      <c r="AU18" s="128"/>
      <c r="AV18" s="128"/>
    </row>
    <row r="19" ht="16.5" customHeight="1">
      <c r="A19" s="170">
        <v>44158.0</v>
      </c>
      <c r="B19" s="8" t="s">
        <v>215</v>
      </c>
      <c r="C19" s="128"/>
      <c r="D19" s="128"/>
      <c r="E19" s="128"/>
      <c r="F19" s="128"/>
      <c r="G19" s="128"/>
      <c r="H19" s="128"/>
      <c r="I19" s="128"/>
      <c r="J19" s="128"/>
      <c r="K19" s="128"/>
      <c r="L19" s="128"/>
      <c r="M19" s="128"/>
      <c r="N19" s="128"/>
      <c r="O19" s="128"/>
      <c r="P19" s="8">
        <v>1842179.0</v>
      </c>
      <c r="Q19" s="8">
        <v>96518.0</v>
      </c>
      <c r="R19" s="8">
        <v>1745661.0</v>
      </c>
      <c r="S19" s="8">
        <v>63172.0</v>
      </c>
      <c r="T19" s="8">
        <v>3161.0</v>
      </c>
      <c r="U19" s="8">
        <v>1013121.0</v>
      </c>
      <c r="V19" s="8">
        <v>66333.0</v>
      </c>
      <c r="W19" s="8">
        <v>949949.0</v>
      </c>
      <c r="Y19" s="8">
        <v>492.0</v>
      </c>
      <c r="Z19" s="179">
        <v>4120.0</v>
      </c>
      <c r="AA19" s="174">
        <v>119.0</v>
      </c>
      <c r="AC19" s="8">
        <v>41.0</v>
      </c>
      <c r="AE19" s="8">
        <v>5870.0</v>
      </c>
      <c r="AF19" s="8">
        <v>826.0</v>
      </c>
      <c r="AH19" s="128"/>
      <c r="AI19" s="175">
        <v>44158.12569444445</v>
      </c>
      <c r="AJ19" s="176">
        <v>44158.705555555556</v>
      </c>
      <c r="AK19" s="8" t="s">
        <v>362</v>
      </c>
      <c r="AL19" s="8" t="s">
        <v>363</v>
      </c>
      <c r="AM19" s="8" t="s">
        <v>410</v>
      </c>
      <c r="AN19" s="8" t="s">
        <v>408</v>
      </c>
      <c r="AO19" s="120"/>
      <c r="AQ19" s="128"/>
      <c r="AR19" s="128"/>
      <c r="AS19" s="128"/>
      <c r="AT19" s="128"/>
      <c r="AU19" s="128"/>
      <c r="AV19" s="128"/>
    </row>
    <row r="20" ht="16.5" customHeight="1">
      <c r="A20" s="170">
        <v>44157.0</v>
      </c>
      <c r="B20" s="8" t="s">
        <v>215</v>
      </c>
      <c r="C20" s="128"/>
      <c r="D20" s="128"/>
      <c r="E20" s="128"/>
      <c r="F20" s="128"/>
      <c r="G20" s="128"/>
      <c r="H20" s="128"/>
      <c r="I20" s="128"/>
      <c r="J20" s="128"/>
      <c r="K20" s="128"/>
      <c r="L20" s="128"/>
      <c r="M20" s="128"/>
      <c r="N20" s="128"/>
      <c r="O20" s="128"/>
      <c r="P20" s="8">
        <v>1826052.0</v>
      </c>
      <c r="Q20" s="8">
        <v>95240.0</v>
      </c>
      <c r="R20" s="8">
        <v>1730812.0</v>
      </c>
      <c r="S20" s="8">
        <v>59166.0</v>
      </c>
      <c r="T20" s="8">
        <v>3009.0</v>
      </c>
      <c r="U20" s="8">
        <v>990744.0</v>
      </c>
      <c r="V20" s="8">
        <v>65170.0</v>
      </c>
      <c r="W20" s="8">
        <v>944444.0</v>
      </c>
      <c r="Y20" s="8">
        <v>458.0</v>
      </c>
      <c r="Z20" s="179">
        <v>3970.0</v>
      </c>
      <c r="AA20" s="174">
        <v>99.0</v>
      </c>
      <c r="AC20" s="8">
        <v>38.0</v>
      </c>
      <c r="AE20" s="8">
        <v>5870.0</v>
      </c>
      <c r="AF20" s="8">
        <v>820.0</v>
      </c>
      <c r="AH20" s="128"/>
      <c r="AI20" s="175">
        <v>44157.12569444445</v>
      </c>
      <c r="AJ20" s="176">
        <v>44157.70625</v>
      </c>
      <c r="AK20" s="8" t="s">
        <v>338</v>
      </c>
      <c r="AL20" s="8" t="s">
        <v>330</v>
      </c>
      <c r="AM20" s="8" t="s">
        <v>410</v>
      </c>
      <c r="AN20" s="8" t="s">
        <v>408</v>
      </c>
      <c r="AO20" s="120"/>
      <c r="AQ20" s="128"/>
      <c r="AR20" s="128"/>
      <c r="AS20" s="128"/>
      <c r="AT20" s="128"/>
      <c r="AU20" s="128"/>
      <c r="AV20" s="128"/>
    </row>
    <row r="21" ht="16.5" customHeight="1">
      <c r="A21" s="170">
        <v>44156.0</v>
      </c>
      <c r="B21" s="8" t="s">
        <v>215</v>
      </c>
      <c r="C21" s="128"/>
      <c r="D21" s="128"/>
      <c r="E21" s="128"/>
      <c r="F21" s="128"/>
      <c r="G21" s="128"/>
      <c r="H21" s="128"/>
      <c r="I21" s="128"/>
      <c r="J21" s="128"/>
      <c r="K21" s="128"/>
      <c r="L21" s="128"/>
      <c r="M21" s="128"/>
      <c r="N21" s="128"/>
      <c r="O21" s="128"/>
      <c r="P21" s="8">
        <v>1812656.0</v>
      </c>
      <c r="Q21" s="8">
        <v>94160.0</v>
      </c>
      <c r="R21" s="8">
        <v>1718496.0</v>
      </c>
      <c r="S21" s="8">
        <v>59166.0</v>
      </c>
      <c r="T21" s="8">
        <v>3009.0</v>
      </c>
      <c r="U21" s="8">
        <v>990744.0</v>
      </c>
      <c r="V21" s="8">
        <v>63668.0</v>
      </c>
      <c r="W21" s="8">
        <v>937579.0</v>
      </c>
      <c r="Y21" s="8">
        <v>458.0</v>
      </c>
      <c r="Z21" s="179">
        <v>3970.0</v>
      </c>
      <c r="AA21" s="174">
        <v>99.0</v>
      </c>
      <c r="AC21" s="8">
        <v>38.0</v>
      </c>
      <c r="AE21" s="8">
        <v>5870.0</v>
      </c>
      <c r="AF21" s="8">
        <v>819.0</v>
      </c>
      <c r="AH21" s="128"/>
      <c r="AI21" s="175">
        <v>44156.12569444445</v>
      </c>
      <c r="AJ21" s="176">
        <v>44156.70277777778</v>
      </c>
      <c r="AK21" s="8" t="s">
        <v>316</v>
      </c>
      <c r="AL21" s="8" t="s">
        <v>341</v>
      </c>
      <c r="AM21" s="8" t="s">
        <v>410</v>
      </c>
      <c r="AN21" s="8" t="s">
        <v>408</v>
      </c>
      <c r="AO21" s="120"/>
      <c r="AQ21" s="128"/>
      <c r="AR21" s="128"/>
      <c r="AS21" s="128"/>
      <c r="AT21" s="128"/>
      <c r="AU21" s="128"/>
      <c r="AV21" s="128"/>
    </row>
    <row r="22" ht="16.5" customHeight="1">
      <c r="A22" s="170">
        <v>44155.0</v>
      </c>
      <c r="B22" s="8" t="s">
        <v>215</v>
      </c>
      <c r="C22" s="128"/>
      <c r="D22" s="128"/>
      <c r="E22" s="128"/>
      <c r="F22" s="128"/>
      <c r="G22" s="128"/>
      <c r="H22" s="128"/>
      <c r="I22" s="128"/>
      <c r="J22" s="128"/>
      <c r="K22" s="128"/>
      <c r="L22" s="128"/>
      <c r="M22" s="128"/>
      <c r="N22" s="128"/>
      <c r="O22" s="128"/>
      <c r="P22" s="8">
        <v>1788488.0</v>
      </c>
      <c r="Q22" s="8">
        <v>92147.0</v>
      </c>
      <c r="R22" s="8">
        <v>1696341.0</v>
      </c>
      <c r="S22" s="8">
        <v>59166.0</v>
      </c>
      <c r="T22" s="8">
        <v>3009.0</v>
      </c>
      <c r="U22" s="8">
        <v>990744.0</v>
      </c>
      <c r="V22" s="8">
        <v>62175.0</v>
      </c>
      <c r="W22" s="8">
        <v>931578.0</v>
      </c>
      <c r="Y22" s="8">
        <v>458.0</v>
      </c>
      <c r="Z22" s="179">
        <v>3970.0</v>
      </c>
      <c r="AA22" s="174">
        <v>99.0</v>
      </c>
      <c r="AC22" s="8">
        <v>38.0</v>
      </c>
      <c r="AE22" s="8">
        <v>5870.0</v>
      </c>
      <c r="AF22" s="8">
        <v>812.0</v>
      </c>
      <c r="AH22" s="128"/>
      <c r="AI22" s="175">
        <v>44155.12569444445</v>
      </c>
      <c r="AJ22" s="176">
        <v>44155.70972222222</v>
      </c>
      <c r="AK22" s="8" t="s">
        <v>337</v>
      </c>
      <c r="AL22" s="8" t="s">
        <v>320</v>
      </c>
      <c r="AM22" s="8" t="s">
        <v>410</v>
      </c>
      <c r="AN22" s="8" t="s">
        <v>408</v>
      </c>
      <c r="AO22" s="120"/>
      <c r="AQ22" s="128"/>
      <c r="AR22" s="128"/>
      <c r="AS22" s="128"/>
      <c r="AT22" s="128"/>
      <c r="AU22" s="128"/>
      <c r="AV22" s="128"/>
    </row>
    <row r="23" ht="16.5" customHeight="1">
      <c r="A23" s="170">
        <v>44154.0</v>
      </c>
      <c r="B23" s="8" t="s">
        <v>215</v>
      </c>
      <c r="C23" s="128"/>
      <c r="D23" s="128"/>
      <c r="E23" s="128"/>
      <c r="F23" s="128"/>
      <c r="G23" s="128"/>
      <c r="H23" s="128"/>
      <c r="I23" s="128"/>
      <c r="J23" s="128"/>
      <c r="K23" s="128"/>
      <c r="L23" s="128"/>
      <c r="M23" s="128"/>
      <c r="N23" s="128"/>
      <c r="O23" s="128"/>
      <c r="P23" s="8">
        <v>1764476.0</v>
      </c>
      <c r="Q23" s="8">
        <v>90509.0</v>
      </c>
      <c r="R23" s="8">
        <v>1673967.0</v>
      </c>
      <c r="S23" s="8">
        <v>57915.0</v>
      </c>
      <c r="T23" s="8">
        <v>2958.0</v>
      </c>
      <c r="U23" s="8">
        <v>982334.0</v>
      </c>
      <c r="V23" s="8">
        <v>60873.0</v>
      </c>
      <c r="W23" s="8">
        <v>924419.0</v>
      </c>
      <c r="Y23" s="8">
        <v>497.0</v>
      </c>
      <c r="Z23" s="179">
        <v>3935.0</v>
      </c>
      <c r="AA23" s="174">
        <v>107.0</v>
      </c>
      <c r="AC23" s="8">
        <v>41.0</v>
      </c>
      <c r="AE23" s="8">
        <v>5870.0</v>
      </c>
      <c r="AF23" s="8">
        <v>808.0</v>
      </c>
      <c r="AH23" s="128"/>
      <c r="AI23" s="175">
        <v>44154.12569444445</v>
      </c>
      <c r="AJ23" s="176">
        <v>44154.745833333334</v>
      </c>
      <c r="AK23" s="8" t="s">
        <v>332</v>
      </c>
      <c r="AL23" s="8" t="s">
        <v>315</v>
      </c>
      <c r="AM23" s="8" t="s">
        <v>410</v>
      </c>
      <c r="AN23" s="8" t="s">
        <v>408</v>
      </c>
      <c r="AO23" s="120"/>
      <c r="AQ23" s="128"/>
      <c r="AR23" s="128"/>
      <c r="AS23" s="128"/>
      <c r="AT23" s="128"/>
      <c r="AU23" s="128"/>
      <c r="AV23" s="128"/>
    </row>
    <row r="24" ht="16.5" customHeight="1">
      <c r="A24" s="170">
        <v>44153.0</v>
      </c>
      <c r="B24" s="8" t="s">
        <v>215</v>
      </c>
      <c r="C24" s="128"/>
      <c r="D24" s="128"/>
      <c r="E24" s="128"/>
      <c r="F24" s="128"/>
      <c r="G24" s="128"/>
      <c r="H24" s="128"/>
      <c r="I24" s="128"/>
      <c r="J24" s="128"/>
      <c r="K24" s="128"/>
      <c r="L24" s="128"/>
      <c r="M24" s="128"/>
      <c r="N24" s="128"/>
      <c r="O24" s="128"/>
      <c r="P24" s="8">
        <v>1743437.0</v>
      </c>
      <c r="Q24" s="8">
        <v>89263.0</v>
      </c>
      <c r="R24" s="8">
        <v>1654174.0</v>
      </c>
      <c r="S24" s="8">
        <v>56743.0</v>
      </c>
      <c r="T24" s="8">
        <v>2926.0</v>
      </c>
      <c r="U24" s="8">
        <v>973924.0</v>
      </c>
      <c r="V24" s="8">
        <v>59669.0</v>
      </c>
      <c r="W24" s="8">
        <v>917181.0</v>
      </c>
      <c r="Y24" s="8">
        <v>484.0</v>
      </c>
      <c r="Z24" s="179">
        <v>3888.0</v>
      </c>
      <c r="AA24" s="174">
        <v>103.0</v>
      </c>
      <c r="AC24" s="8">
        <v>42.0</v>
      </c>
      <c r="AE24" s="8">
        <v>5870.0</v>
      </c>
      <c r="AF24" s="8">
        <v>788.0</v>
      </c>
      <c r="AH24" s="128"/>
      <c r="AI24" s="175">
        <v>44153.12569444445</v>
      </c>
      <c r="AJ24" s="176">
        <v>44153.76111111111</v>
      </c>
      <c r="AK24" s="8" t="s">
        <v>417</v>
      </c>
      <c r="AL24" s="8" t="s">
        <v>360</v>
      </c>
      <c r="AM24" s="8" t="s">
        <v>410</v>
      </c>
      <c r="AN24" s="8" t="s">
        <v>408</v>
      </c>
      <c r="AO24" s="120"/>
      <c r="AQ24" s="128"/>
      <c r="AR24" s="128"/>
      <c r="AS24" s="128"/>
      <c r="AT24" s="128"/>
      <c r="AU24" s="128"/>
      <c r="AV24" s="128"/>
    </row>
    <row r="25" ht="16.5" customHeight="1">
      <c r="A25" s="170">
        <v>44152.0</v>
      </c>
      <c r="B25" s="8" t="s">
        <v>215</v>
      </c>
      <c r="C25" s="128"/>
      <c r="D25" s="128"/>
      <c r="E25" s="128"/>
      <c r="F25" s="128"/>
      <c r="G25" s="128"/>
      <c r="H25" s="128"/>
      <c r="I25" s="128"/>
      <c r="J25" s="128"/>
      <c r="K25" s="128"/>
      <c r="L25" s="128"/>
      <c r="M25" s="128"/>
      <c r="N25" s="128"/>
      <c r="O25" s="128"/>
      <c r="P25" s="8">
        <v>1724634.0</v>
      </c>
      <c r="Q25" s="8">
        <v>87912.0</v>
      </c>
      <c r="R25" s="8">
        <v>1636722.0</v>
      </c>
      <c r="S25" s="8">
        <v>55686.0</v>
      </c>
      <c r="T25" s="8">
        <v>2884.0</v>
      </c>
      <c r="U25" s="8">
        <v>966938.0</v>
      </c>
      <c r="V25" s="8">
        <v>58570.0</v>
      </c>
      <c r="W25" s="8">
        <v>911252.0</v>
      </c>
      <c r="Y25" s="8">
        <v>445.0</v>
      </c>
      <c r="Z25" s="179">
        <v>3805.0</v>
      </c>
      <c r="AA25" s="174">
        <v>102.0</v>
      </c>
      <c r="AC25" s="8">
        <v>40.0</v>
      </c>
      <c r="AE25" s="8">
        <v>5870.0</v>
      </c>
      <c r="AF25" s="8">
        <v>778.0</v>
      </c>
      <c r="AH25" s="128"/>
      <c r="AI25" s="175">
        <v>44152.12569444445</v>
      </c>
      <c r="AJ25" s="176">
        <v>44152.697222222225</v>
      </c>
      <c r="AK25" s="8" t="s">
        <v>332</v>
      </c>
      <c r="AL25" s="8" t="s">
        <v>320</v>
      </c>
      <c r="AM25" s="8" t="s">
        <v>410</v>
      </c>
      <c r="AN25" s="8" t="s">
        <v>408</v>
      </c>
      <c r="AO25" s="120"/>
      <c r="AQ25" s="128"/>
      <c r="AR25" s="128"/>
      <c r="AS25" s="128"/>
      <c r="AT25" s="128"/>
      <c r="AU25" s="128"/>
      <c r="AV25" s="128"/>
    </row>
    <row r="26" ht="16.5" customHeight="1">
      <c r="A26" s="170">
        <v>44151.0</v>
      </c>
      <c r="B26" s="8" t="s">
        <v>215</v>
      </c>
      <c r="C26" s="128"/>
      <c r="D26" s="128"/>
      <c r="E26" s="128"/>
      <c r="F26" s="128"/>
      <c r="G26" s="128"/>
      <c r="H26" s="128"/>
      <c r="I26" s="128"/>
      <c r="J26" s="128"/>
      <c r="K26" s="128"/>
      <c r="L26" s="128"/>
      <c r="M26" s="128"/>
      <c r="N26" s="128"/>
      <c r="O26" s="128"/>
      <c r="P26" s="8">
        <v>1709357.0</v>
      </c>
      <c r="Q26" s="8">
        <v>86789.0</v>
      </c>
      <c r="R26" s="8">
        <v>1622568.0</v>
      </c>
      <c r="S26" s="8">
        <v>54795.0</v>
      </c>
      <c r="T26" s="8">
        <v>2851.0</v>
      </c>
      <c r="U26" s="8">
        <v>960131.0</v>
      </c>
      <c r="V26" s="174">
        <v>57646.0</v>
      </c>
      <c r="W26" s="174">
        <v>905336.0</v>
      </c>
      <c r="Y26" s="174">
        <v>413.0</v>
      </c>
      <c r="Z26" s="179">
        <v>3754.0</v>
      </c>
      <c r="AA26" s="174">
        <v>93.0</v>
      </c>
      <c r="AC26" s="174">
        <v>40.0</v>
      </c>
      <c r="AE26" s="174">
        <v>5870.0</v>
      </c>
      <c r="AF26" s="174">
        <v>765.0</v>
      </c>
      <c r="AH26" s="128"/>
      <c r="AI26" s="175">
        <v>44151.12569444445</v>
      </c>
      <c r="AJ26" s="175">
        <v>44151.71527777778</v>
      </c>
      <c r="AK26" s="8" t="s">
        <v>332</v>
      </c>
      <c r="AL26" s="8" t="s">
        <v>411</v>
      </c>
      <c r="AM26" s="8" t="s">
        <v>410</v>
      </c>
      <c r="AN26" s="8" t="s">
        <v>408</v>
      </c>
      <c r="AQ26" s="128"/>
      <c r="AR26" s="128"/>
      <c r="AS26" s="128"/>
      <c r="AT26" s="128"/>
      <c r="AU26" s="128"/>
      <c r="AV26" s="128"/>
    </row>
    <row r="27" ht="16.5" customHeight="1">
      <c r="A27" s="170">
        <v>44150.0</v>
      </c>
      <c r="B27" s="8" t="s">
        <v>215</v>
      </c>
      <c r="C27" s="128"/>
      <c r="D27" s="128"/>
      <c r="E27" s="128"/>
      <c r="F27" s="128"/>
      <c r="G27" s="128"/>
      <c r="H27" s="128"/>
      <c r="I27" s="128"/>
      <c r="J27" s="128"/>
      <c r="K27" s="128"/>
      <c r="L27" s="128"/>
      <c r="M27" s="128"/>
      <c r="N27" s="128"/>
      <c r="O27" s="128"/>
      <c r="P27" s="8">
        <v>1696488.0</v>
      </c>
      <c r="Q27" s="8">
        <v>85850.0</v>
      </c>
      <c r="R27" s="8">
        <v>1610638.0</v>
      </c>
      <c r="S27" s="8">
        <v>52193.0</v>
      </c>
      <c r="T27" s="8">
        <v>2744.0</v>
      </c>
      <c r="U27" s="8">
        <v>940403.0</v>
      </c>
      <c r="V27" s="174">
        <v>56880.0</v>
      </c>
      <c r="W27" s="174">
        <v>901099.0</v>
      </c>
      <c r="Y27" s="174">
        <v>356.0</v>
      </c>
      <c r="Z27" s="179">
        <v>3628.0</v>
      </c>
      <c r="AA27" s="174">
        <v>70.0</v>
      </c>
      <c r="AC27" s="174">
        <v>30.0</v>
      </c>
      <c r="AE27" s="174">
        <v>5870.0</v>
      </c>
      <c r="AF27" s="174">
        <v>761.0</v>
      </c>
      <c r="AH27" s="128"/>
      <c r="AI27" s="175">
        <v>44150.12569444445</v>
      </c>
      <c r="AJ27" s="175">
        <v>44150.700694444444</v>
      </c>
      <c r="AK27" s="8" t="s">
        <v>330</v>
      </c>
      <c r="AL27" s="8" t="s">
        <v>374</v>
      </c>
      <c r="AM27" s="8" t="s">
        <v>410</v>
      </c>
      <c r="AN27" s="8" t="s">
        <v>408</v>
      </c>
      <c r="AQ27" s="128"/>
      <c r="AR27" s="128"/>
      <c r="AS27" s="128"/>
      <c r="AT27" s="128"/>
      <c r="AU27" s="128"/>
      <c r="AV27" s="128"/>
    </row>
    <row r="28" ht="16.5" customHeight="1">
      <c r="A28" s="170">
        <v>44149.0</v>
      </c>
      <c r="B28" s="8" t="s">
        <v>215</v>
      </c>
      <c r="C28" s="128"/>
      <c r="D28" s="128"/>
      <c r="E28" s="128"/>
      <c r="F28" s="128"/>
      <c r="G28" s="128"/>
      <c r="H28" s="128"/>
      <c r="I28" s="128"/>
      <c r="J28" s="128"/>
      <c r="K28" s="128"/>
      <c r="L28" s="128"/>
      <c r="M28" s="128"/>
      <c r="N28" s="128"/>
      <c r="O28" s="128"/>
      <c r="P28" s="8">
        <v>1682612.0</v>
      </c>
      <c r="Q28" s="8">
        <v>84908.0</v>
      </c>
      <c r="R28" s="8">
        <v>1597704.0</v>
      </c>
      <c r="S28" s="8">
        <v>52193.0</v>
      </c>
      <c r="T28" s="8">
        <v>2744.0</v>
      </c>
      <c r="U28" s="8">
        <v>940403.0</v>
      </c>
      <c r="V28" s="174">
        <v>56018.0</v>
      </c>
      <c r="W28" s="174">
        <v>895547.0</v>
      </c>
      <c r="Y28" s="174">
        <v>356.0</v>
      </c>
      <c r="Z28" s="179">
        <v>3628.0</v>
      </c>
      <c r="AA28" s="174">
        <v>70.0</v>
      </c>
      <c r="AC28" s="174">
        <v>30.0</v>
      </c>
      <c r="AE28" s="174">
        <v>5870.0</v>
      </c>
      <c r="AF28" s="174">
        <v>759.0</v>
      </c>
      <c r="AH28" s="128"/>
      <c r="AI28" s="175">
        <v>44149.12569444445</v>
      </c>
      <c r="AJ28" s="175">
        <v>44149.697222222225</v>
      </c>
      <c r="AK28" s="8" t="s">
        <v>414</v>
      </c>
      <c r="AL28" s="8" t="s">
        <v>361</v>
      </c>
      <c r="AM28" s="8" t="s">
        <v>410</v>
      </c>
      <c r="AN28" s="8" t="s">
        <v>408</v>
      </c>
      <c r="AQ28" s="128"/>
      <c r="AR28" s="128"/>
      <c r="AS28" s="128"/>
      <c r="AT28" s="128"/>
      <c r="AU28" s="128"/>
      <c r="AV28" s="128"/>
    </row>
    <row r="29" ht="16.5" customHeight="1">
      <c r="A29" s="170">
        <v>44148.0</v>
      </c>
      <c r="B29" s="8" t="s">
        <v>215</v>
      </c>
      <c r="C29" s="128"/>
      <c r="D29" s="128"/>
      <c r="E29" s="128"/>
      <c r="F29" s="128"/>
      <c r="G29" s="128"/>
      <c r="H29" s="128"/>
      <c r="I29" s="128"/>
      <c r="J29" s="128"/>
      <c r="K29" s="128"/>
      <c r="L29" s="128"/>
      <c r="M29" s="128"/>
      <c r="N29" s="128"/>
      <c r="O29" s="128"/>
      <c r="P29" s="8">
        <v>1662462.0</v>
      </c>
      <c r="Q29" s="8">
        <v>83443.0</v>
      </c>
      <c r="R29" s="8">
        <v>1579019.0</v>
      </c>
      <c r="S29" s="8">
        <v>52193.0</v>
      </c>
      <c r="T29" s="8">
        <v>2744.0</v>
      </c>
      <c r="U29" s="8">
        <v>940403.0</v>
      </c>
      <c r="V29" s="174">
        <v>54937.0</v>
      </c>
      <c r="W29" s="174">
        <v>888210.0</v>
      </c>
      <c r="Y29" s="174">
        <v>356.0</v>
      </c>
      <c r="Z29" s="179">
        <v>3628.0</v>
      </c>
      <c r="AA29" s="174">
        <v>70.0</v>
      </c>
      <c r="AC29" s="174">
        <v>30.0</v>
      </c>
      <c r="AE29" s="174">
        <v>5870.0</v>
      </c>
      <c r="AF29" s="174">
        <v>753.0</v>
      </c>
      <c r="AH29" s="128"/>
      <c r="AI29" s="175">
        <v>44148.12569444445</v>
      </c>
      <c r="AJ29" s="175">
        <v>44148.69652777778</v>
      </c>
      <c r="AK29" s="8" t="s">
        <v>355</v>
      </c>
      <c r="AL29" s="8" t="s">
        <v>353</v>
      </c>
      <c r="AM29" s="8" t="s">
        <v>410</v>
      </c>
      <c r="AN29" s="8" t="s">
        <v>408</v>
      </c>
      <c r="AQ29" s="128"/>
      <c r="AR29" s="128"/>
      <c r="AS29" s="128"/>
      <c r="AT29" s="128"/>
      <c r="AU29" s="128"/>
      <c r="AV29" s="128"/>
    </row>
    <row r="30" ht="16.5" customHeight="1">
      <c r="A30" s="170">
        <v>44147.0</v>
      </c>
      <c r="B30" s="8" t="s">
        <v>215</v>
      </c>
      <c r="C30" s="128"/>
      <c r="D30" s="128"/>
      <c r="E30" s="128"/>
      <c r="F30" s="128"/>
      <c r="G30" s="128"/>
      <c r="H30" s="128"/>
      <c r="I30" s="128"/>
      <c r="J30" s="128"/>
      <c r="K30" s="128"/>
      <c r="L30" s="128"/>
      <c r="M30" s="128"/>
      <c r="N30" s="128"/>
      <c r="O30" s="128"/>
      <c r="P30" s="8">
        <v>1641992.0</v>
      </c>
      <c r="Q30" s="8">
        <v>82113.0</v>
      </c>
      <c r="R30" s="8">
        <v>1559879.0</v>
      </c>
      <c r="S30" s="8">
        <v>51176.0</v>
      </c>
      <c r="T30" s="8">
        <v>2703.0</v>
      </c>
      <c r="U30" s="8">
        <v>933174.0</v>
      </c>
      <c r="V30" s="174">
        <v>53879.0</v>
      </c>
      <c r="W30" s="174">
        <v>881998.0</v>
      </c>
      <c r="Y30" s="174">
        <v>342.0</v>
      </c>
      <c r="Z30" s="179">
        <v>3584.0</v>
      </c>
      <c r="AA30" s="174">
        <v>71.0</v>
      </c>
      <c r="AC30" s="174">
        <v>27.0</v>
      </c>
      <c r="AE30" s="174">
        <v>5870.0</v>
      </c>
      <c r="AF30" s="174">
        <v>746.0</v>
      </c>
      <c r="AH30" s="128"/>
      <c r="AI30" s="175">
        <v>44147.12569444445</v>
      </c>
      <c r="AJ30" s="175">
        <v>44147.70625</v>
      </c>
      <c r="AK30" s="8" t="s">
        <v>330</v>
      </c>
      <c r="AL30" s="8" t="s">
        <v>361</v>
      </c>
      <c r="AM30" s="8" t="s">
        <v>410</v>
      </c>
      <c r="AN30" s="8" t="s">
        <v>408</v>
      </c>
      <c r="AQ30" s="128"/>
      <c r="AR30" s="128"/>
      <c r="AS30" s="128"/>
      <c r="AT30" s="128"/>
      <c r="AU30" s="128"/>
      <c r="AV30" s="128"/>
    </row>
    <row r="31" ht="16.5" customHeight="1">
      <c r="A31" s="170">
        <v>44146.0</v>
      </c>
      <c r="B31" s="8" t="s">
        <v>215</v>
      </c>
      <c r="C31" s="128"/>
      <c r="D31" s="128"/>
      <c r="E31" s="128"/>
      <c r="F31" s="128"/>
      <c r="G31" s="128"/>
      <c r="H31" s="128"/>
      <c r="I31" s="128"/>
      <c r="J31" s="128"/>
      <c r="K31" s="128"/>
      <c r="L31" s="128"/>
      <c r="M31" s="128"/>
      <c r="N31" s="128"/>
      <c r="O31" s="128"/>
      <c r="P31" s="8">
        <v>1625667.0</v>
      </c>
      <c r="Q31" s="8">
        <v>80836.0</v>
      </c>
      <c r="R31" s="8">
        <v>1544831.0</v>
      </c>
      <c r="S31" s="8">
        <v>50125.0</v>
      </c>
      <c r="T31" s="8">
        <v>2645.0</v>
      </c>
      <c r="U31" s="8">
        <v>925698.0</v>
      </c>
      <c r="V31" s="174">
        <v>52770.0</v>
      </c>
      <c r="W31" s="174">
        <v>875573.0</v>
      </c>
      <c r="Y31" s="174">
        <v>345.0</v>
      </c>
      <c r="Z31" s="179">
        <v>3553.0</v>
      </c>
      <c r="AA31" s="174">
        <v>77.0</v>
      </c>
      <c r="AC31" s="174">
        <v>27.0</v>
      </c>
      <c r="AE31" s="174">
        <v>5870.0</v>
      </c>
      <c r="AF31" s="174">
        <v>742.0</v>
      </c>
      <c r="AH31" s="128"/>
      <c r="AI31" s="175">
        <v>44146.12569444445</v>
      </c>
      <c r="AJ31" s="175">
        <v>44146.68194444444</v>
      </c>
      <c r="AK31" s="8" t="s">
        <v>418</v>
      </c>
      <c r="AL31" s="8" t="s">
        <v>325</v>
      </c>
      <c r="AM31" s="8" t="s">
        <v>410</v>
      </c>
      <c r="AN31" s="8" t="s">
        <v>408</v>
      </c>
      <c r="AQ31" s="128"/>
      <c r="AR31" s="128"/>
      <c r="AS31" s="128"/>
      <c r="AT31" s="128"/>
      <c r="AU31" s="128"/>
      <c r="AV31" s="128"/>
    </row>
    <row r="32" ht="16.5" customHeight="1">
      <c r="A32" s="170">
        <v>44145.0</v>
      </c>
      <c r="B32" s="8" t="s">
        <v>215</v>
      </c>
      <c r="C32" s="128"/>
      <c r="D32" s="128"/>
      <c r="E32" s="128"/>
      <c r="F32" s="128"/>
      <c r="G32" s="128"/>
      <c r="H32" s="128"/>
      <c r="I32" s="128"/>
      <c r="J32" s="128"/>
      <c r="K32" s="128"/>
      <c r="L32" s="128"/>
      <c r="M32" s="128"/>
      <c r="N32" s="128"/>
      <c r="O32" s="128"/>
      <c r="P32" s="8">
        <v>1608006.0</v>
      </c>
      <c r="Q32" s="8">
        <v>79855.0</v>
      </c>
      <c r="R32" s="8">
        <v>1528151.0</v>
      </c>
      <c r="S32" s="8">
        <v>49294.0</v>
      </c>
      <c r="T32" s="8">
        <v>2615.0</v>
      </c>
      <c r="U32" s="8">
        <v>918601.0</v>
      </c>
      <c r="V32" s="174">
        <v>51909.0</v>
      </c>
      <c r="W32" s="174">
        <v>869307.0</v>
      </c>
      <c r="Y32" s="174">
        <v>337.0</v>
      </c>
      <c r="Z32" s="179">
        <v>3511.0</v>
      </c>
      <c r="AA32" s="174">
        <v>78.0</v>
      </c>
      <c r="AC32" s="174">
        <v>25.0</v>
      </c>
      <c r="AE32" s="174">
        <v>5870.0</v>
      </c>
      <c r="AF32" s="174">
        <v>737.0</v>
      </c>
      <c r="AH32" s="128"/>
      <c r="AI32" s="175">
        <v>44145.12569444445</v>
      </c>
      <c r="AJ32" s="175">
        <v>44145.7125</v>
      </c>
      <c r="AK32" s="8" t="s">
        <v>349</v>
      </c>
      <c r="AL32" s="8" t="s">
        <v>363</v>
      </c>
      <c r="AM32" s="8" t="s">
        <v>410</v>
      </c>
      <c r="AN32" s="8" t="s">
        <v>408</v>
      </c>
      <c r="AQ32" s="128"/>
      <c r="AR32" s="128"/>
      <c r="AS32" s="128"/>
      <c r="AT32" s="128"/>
      <c r="AU32" s="128"/>
      <c r="AV32" s="128"/>
    </row>
    <row r="33" ht="16.5" customHeight="1">
      <c r="A33" s="170">
        <v>44144.0</v>
      </c>
      <c r="B33" s="8" t="s">
        <v>215</v>
      </c>
      <c r="C33" s="128"/>
      <c r="D33" s="128"/>
      <c r="E33" s="128"/>
      <c r="F33" s="128"/>
      <c r="G33" s="128"/>
      <c r="H33" s="128"/>
      <c r="I33" s="128"/>
      <c r="J33" s="128"/>
      <c r="K33" s="128"/>
      <c r="L33" s="128"/>
      <c r="M33" s="128"/>
      <c r="N33" s="128"/>
      <c r="O33" s="128"/>
      <c r="P33" s="8">
        <v>1594543.0</v>
      </c>
      <c r="Q33" s="8">
        <v>79061.0</v>
      </c>
      <c r="R33" s="8">
        <v>1515482.0</v>
      </c>
      <c r="S33" s="8">
        <v>48564.0</v>
      </c>
      <c r="T33" s="8">
        <v>2591.0</v>
      </c>
      <c r="U33" s="8">
        <v>912086.0</v>
      </c>
      <c r="V33" s="174">
        <v>51155.0</v>
      </c>
      <c r="W33" s="174">
        <v>863522.0</v>
      </c>
      <c r="Y33" s="174">
        <v>318.0</v>
      </c>
      <c r="Z33" s="179">
        <v>3463.0</v>
      </c>
      <c r="AA33" s="174">
        <v>64.0</v>
      </c>
      <c r="AC33" s="174">
        <v>26.0</v>
      </c>
      <c r="AE33" s="174">
        <v>5870.0</v>
      </c>
      <c r="AF33" s="174">
        <v>734.0</v>
      </c>
      <c r="AH33" s="128"/>
      <c r="AI33" s="175">
        <v>44144.12569444445</v>
      </c>
      <c r="AJ33" s="175">
        <v>44144.69027777778</v>
      </c>
      <c r="AK33" s="8" t="s">
        <v>332</v>
      </c>
      <c r="AL33" s="8" t="s">
        <v>353</v>
      </c>
      <c r="AM33" s="8" t="s">
        <v>410</v>
      </c>
      <c r="AN33" s="8" t="s">
        <v>408</v>
      </c>
      <c r="AQ33" s="128"/>
      <c r="AR33" s="128"/>
      <c r="AS33" s="128"/>
      <c r="AT33" s="128"/>
      <c r="AU33" s="128"/>
      <c r="AV33" s="128"/>
    </row>
    <row r="34" ht="16.5" customHeight="1">
      <c r="A34" s="170">
        <v>44143.0</v>
      </c>
      <c r="B34" s="8" t="s">
        <v>215</v>
      </c>
      <c r="C34" s="128"/>
      <c r="D34" s="128"/>
      <c r="E34" s="128"/>
      <c r="F34" s="128"/>
      <c r="G34" s="128"/>
      <c r="H34" s="128"/>
      <c r="I34" s="128"/>
      <c r="J34" s="128"/>
      <c r="K34" s="128"/>
      <c r="L34" s="128"/>
      <c r="M34" s="128"/>
      <c r="N34" s="128"/>
      <c r="O34" s="128"/>
      <c r="P34" s="8">
        <v>1583228.0</v>
      </c>
      <c r="Q34" s="8">
        <v>78285.0</v>
      </c>
      <c r="R34" s="8">
        <v>1504943.0</v>
      </c>
      <c r="S34" s="8">
        <v>46120.0</v>
      </c>
      <c r="T34" s="8">
        <v>2488.0</v>
      </c>
      <c r="U34" s="8">
        <v>895114.0</v>
      </c>
      <c r="V34" s="174">
        <v>50448.0</v>
      </c>
      <c r="W34" s="174">
        <v>858853.0</v>
      </c>
      <c r="Y34" s="174">
        <v>266.0</v>
      </c>
      <c r="Z34" s="179">
        <v>3378.0</v>
      </c>
      <c r="AA34" s="174">
        <v>62.0</v>
      </c>
      <c r="AC34" s="174">
        <v>27.0</v>
      </c>
      <c r="AE34" s="174">
        <v>5870.0</v>
      </c>
      <c r="AF34" s="174">
        <v>730.0</v>
      </c>
      <c r="AH34" s="128"/>
      <c r="AI34" s="175">
        <v>44143.12569444445</v>
      </c>
      <c r="AJ34" s="175">
        <v>44143.70208333334</v>
      </c>
      <c r="AK34" s="8" t="s">
        <v>330</v>
      </c>
      <c r="AL34" s="8" t="s">
        <v>349</v>
      </c>
      <c r="AM34" s="8" t="s">
        <v>410</v>
      </c>
      <c r="AN34" s="8" t="s">
        <v>408</v>
      </c>
      <c r="AQ34" s="128"/>
      <c r="AR34" s="128"/>
      <c r="AS34" s="128"/>
      <c r="AT34" s="128"/>
      <c r="AU34" s="128"/>
      <c r="AV34" s="128"/>
    </row>
    <row r="35" ht="16.5" customHeight="1">
      <c r="A35" s="170">
        <v>44142.0</v>
      </c>
      <c r="B35" s="8" t="s">
        <v>215</v>
      </c>
      <c r="C35" s="128"/>
      <c r="D35" s="128"/>
      <c r="E35" s="128"/>
      <c r="F35" s="128"/>
      <c r="G35" s="128"/>
      <c r="H35" s="128"/>
      <c r="I35" s="128"/>
      <c r="J35" s="128"/>
      <c r="K35" s="128"/>
      <c r="L35" s="128"/>
      <c r="M35" s="128"/>
      <c r="N35" s="128"/>
      <c r="O35" s="128"/>
      <c r="P35" s="8">
        <v>1567802.0</v>
      </c>
      <c r="Q35" s="8">
        <v>77193.0</v>
      </c>
      <c r="R35" s="8">
        <v>1490609.0</v>
      </c>
      <c r="S35" s="8">
        <v>46120.0</v>
      </c>
      <c r="T35" s="8">
        <v>2488.0</v>
      </c>
      <c r="U35" s="8">
        <v>895114.0</v>
      </c>
      <c r="V35" s="174">
        <v>49587.0</v>
      </c>
      <c r="W35" s="174">
        <v>853512.0</v>
      </c>
      <c r="Y35" s="174">
        <v>266.0</v>
      </c>
      <c r="Z35" s="179">
        <v>3378.0</v>
      </c>
      <c r="AA35" s="174">
        <v>62.0</v>
      </c>
      <c r="AC35" s="174">
        <v>27.0</v>
      </c>
      <c r="AE35" s="174">
        <v>5870.0</v>
      </c>
      <c r="AF35" s="174">
        <v>729.0</v>
      </c>
      <c r="AH35" s="128"/>
      <c r="AI35" s="175">
        <v>44142.12569444445</v>
      </c>
      <c r="AJ35" s="175">
        <v>44142.695138888885</v>
      </c>
      <c r="AK35" s="8" t="s">
        <v>369</v>
      </c>
      <c r="AL35" s="8" t="s">
        <v>341</v>
      </c>
      <c r="AM35" s="8" t="s">
        <v>410</v>
      </c>
      <c r="AN35" s="8" t="s">
        <v>408</v>
      </c>
      <c r="AQ35" s="128"/>
      <c r="AR35" s="128"/>
      <c r="AS35" s="128"/>
      <c r="AT35" s="128"/>
      <c r="AU35" s="128"/>
      <c r="AV35" s="128"/>
    </row>
    <row r="36" ht="16.5" customHeight="1">
      <c r="A36" s="170">
        <v>44141.0</v>
      </c>
      <c r="B36" s="8" t="s">
        <v>215</v>
      </c>
      <c r="C36" s="128"/>
      <c r="D36" s="128"/>
      <c r="E36" s="128"/>
      <c r="F36" s="128"/>
      <c r="G36" s="128"/>
      <c r="H36" s="128"/>
      <c r="I36" s="128"/>
      <c r="J36" s="128"/>
      <c r="K36" s="128"/>
      <c r="L36" s="128"/>
      <c r="M36" s="128"/>
      <c r="N36" s="128"/>
      <c r="O36" s="128"/>
      <c r="P36" s="8">
        <v>1552390.0</v>
      </c>
      <c r="Q36" s="8">
        <v>76205.0</v>
      </c>
      <c r="R36" s="8">
        <v>1476185.0</v>
      </c>
      <c r="S36" s="8">
        <v>46120.0</v>
      </c>
      <c r="T36" s="8">
        <v>2488.0</v>
      </c>
      <c r="U36" s="8">
        <v>895114.0</v>
      </c>
      <c r="V36" s="174">
        <v>48608.0</v>
      </c>
      <c r="W36" s="174">
        <v>848994.0</v>
      </c>
      <c r="Y36" s="174">
        <v>266.0</v>
      </c>
      <c r="Z36" s="179">
        <v>3378.0</v>
      </c>
      <c r="AA36" s="174">
        <v>62.0</v>
      </c>
      <c r="AC36" s="174">
        <v>27.0</v>
      </c>
      <c r="AE36" s="174">
        <v>5870.0</v>
      </c>
      <c r="AF36" s="174">
        <v>716.0</v>
      </c>
      <c r="AH36" s="128"/>
      <c r="AI36" s="175">
        <v>44141.12569444445</v>
      </c>
      <c r="AJ36" s="175">
        <v>44141.74166666667</v>
      </c>
      <c r="AK36" s="8" t="s">
        <v>353</v>
      </c>
      <c r="AL36" s="8" t="s">
        <v>331</v>
      </c>
      <c r="AM36" s="8" t="s">
        <v>410</v>
      </c>
      <c r="AN36" s="8" t="s">
        <v>408</v>
      </c>
      <c r="AQ36" s="128"/>
      <c r="AR36" s="128"/>
      <c r="AS36" s="128"/>
      <c r="AT36" s="128"/>
      <c r="AU36" s="128"/>
      <c r="AV36" s="128"/>
    </row>
    <row r="37" ht="16.5" customHeight="1">
      <c r="A37" s="170">
        <v>44140.0</v>
      </c>
      <c r="B37" s="8" t="s">
        <v>215</v>
      </c>
      <c r="C37" s="128"/>
      <c r="D37" s="128"/>
      <c r="E37" s="128"/>
      <c r="F37" s="128"/>
      <c r="G37" s="128"/>
      <c r="H37" s="128"/>
      <c r="I37" s="128"/>
      <c r="J37" s="128"/>
      <c r="K37" s="128"/>
      <c r="L37" s="128"/>
      <c r="M37" s="128"/>
      <c r="N37" s="128"/>
      <c r="O37" s="128"/>
      <c r="P37" s="8">
        <v>1533487.0</v>
      </c>
      <c r="Q37" s="8">
        <v>75030.0</v>
      </c>
      <c r="R37" s="8">
        <v>1458457.0</v>
      </c>
      <c r="S37" s="8">
        <v>45380.0</v>
      </c>
      <c r="T37" s="8">
        <v>2459.0</v>
      </c>
      <c r="U37" s="8">
        <v>886568.0</v>
      </c>
      <c r="V37" s="174">
        <v>47839.0</v>
      </c>
      <c r="W37" s="174">
        <v>841188.0</v>
      </c>
      <c r="Y37" s="174">
        <v>322.0</v>
      </c>
      <c r="Z37" s="179">
        <v>3334.0</v>
      </c>
      <c r="AA37" s="174">
        <v>62.0</v>
      </c>
      <c r="AC37" s="174">
        <v>27.0</v>
      </c>
      <c r="AE37" s="174">
        <v>5870.0</v>
      </c>
      <c r="AF37" s="174">
        <v>710.0</v>
      </c>
      <c r="AH37" s="128"/>
      <c r="AI37" s="175">
        <v>44140.12569444445</v>
      </c>
      <c r="AJ37" s="175">
        <v>44140.76180555555</v>
      </c>
      <c r="AK37" s="8" t="s">
        <v>360</v>
      </c>
      <c r="AL37" s="8" t="s">
        <v>320</v>
      </c>
      <c r="AM37" s="8" t="s">
        <v>410</v>
      </c>
      <c r="AN37" s="8" t="s">
        <v>408</v>
      </c>
      <c r="AQ37" s="128"/>
      <c r="AR37" s="128"/>
      <c r="AS37" s="128"/>
      <c r="AT37" s="128"/>
      <c r="AU37" s="128"/>
      <c r="AV37" s="128"/>
    </row>
    <row r="38" ht="16.5" customHeight="1">
      <c r="A38" s="170">
        <v>44139.0</v>
      </c>
      <c r="B38" s="8" t="s">
        <v>215</v>
      </c>
      <c r="C38" s="128"/>
      <c r="D38" s="128"/>
      <c r="E38" s="128"/>
      <c r="F38" s="128"/>
      <c r="G38" s="128"/>
      <c r="H38" s="128"/>
      <c r="I38" s="128"/>
      <c r="J38" s="128"/>
      <c r="K38" s="128"/>
      <c r="L38" s="128"/>
      <c r="M38" s="128"/>
      <c r="N38" s="128"/>
      <c r="O38" s="128"/>
      <c r="P38" s="8">
        <v>1518927.0</v>
      </c>
      <c r="Q38" s="8">
        <v>74085.0</v>
      </c>
      <c r="R38" s="8">
        <v>1444842.0</v>
      </c>
      <c r="S38" s="8">
        <v>44626.0</v>
      </c>
      <c r="T38" s="8">
        <v>2423.0</v>
      </c>
      <c r="U38" s="8">
        <v>880531.0</v>
      </c>
      <c r="V38" s="174">
        <v>47049.0</v>
      </c>
      <c r="W38" s="174">
        <v>835905.0</v>
      </c>
      <c r="Y38" s="174">
        <v>237.0</v>
      </c>
      <c r="Z38" s="179">
        <v>3312.0</v>
      </c>
      <c r="AA38" s="174">
        <v>66.0</v>
      </c>
      <c r="AC38" s="174">
        <v>26.0</v>
      </c>
      <c r="AE38" s="174">
        <v>5870.0</v>
      </c>
      <c r="AF38" s="174">
        <v>705.0</v>
      </c>
      <c r="AH38" s="128"/>
      <c r="AI38" s="175">
        <v>44139.12569444445</v>
      </c>
      <c r="AJ38" s="175">
        <v>44139.70972222222</v>
      </c>
      <c r="AK38" s="8" t="s">
        <v>337</v>
      </c>
      <c r="AL38" s="8" t="s">
        <v>326</v>
      </c>
      <c r="AM38" s="8" t="s">
        <v>410</v>
      </c>
      <c r="AN38" s="8" t="s">
        <v>408</v>
      </c>
      <c r="AQ38" s="128"/>
      <c r="AR38" s="128"/>
      <c r="AS38" s="128"/>
      <c r="AT38" s="128"/>
      <c r="AU38" s="128"/>
      <c r="AV38" s="128"/>
    </row>
    <row r="39" ht="16.5" customHeight="1">
      <c r="A39" s="170">
        <v>44138.0</v>
      </c>
      <c r="B39" s="8" t="s">
        <v>215</v>
      </c>
      <c r="C39" s="128"/>
      <c r="D39" s="128"/>
      <c r="E39" s="128"/>
      <c r="F39" s="128"/>
      <c r="G39" s="128"/>
      <c r="H39" s="128"/>
      <c r="I39" s="128"/>
      <c r="J39" s="128"/>
      <c r="K39" s="128"/>
      <c r="L39" s="128"/>
      <c r="M39" s="128"/>
      <c r="N39" s="128"/>
      <c r="O39" s="128"/>
      <c r="P39" s="8">
        <v>1504407.0</v>
      </c>
      <c r="Q39" s="8">
        <v>73175.0</v>
      </c>
      <c r="R39" s="8">
        <v>1431232.0</v>
      </c>
      <c r="S39" s="8">
        <v>44077.0</v>
      </c>
      <c r="T39" s="8">
        <v>2383.0</v>
      </c>
      <c r="U39" s="8">
        <v>875021.0</v>
      </c>
      <c r="V39" s="174">
        <v>46460.0</v>
      </c>
      <c r="W39" s="174">
        <v>830944.0</v>
      </c>
      <c r="Y39" s="174">
        <v>237.0</v>
      </c>
      <c r="Z39" s="179">
        <v>3278.0</v>
      </c>
      <c r="AA39" s="174">
        <v>66.0</v>
      </c>
      <c r="AC39" s="174">
        <v>26.0</v>
      </c>
      <c r="AE39" s="174">
        <v>5870.0</v>
      </c>
      <c r="AF39" s="174">
        <v>701.0</v>
      </c>
      <c r="AH39" s="128"/>
      <c r="AI39" s="175">
        <v>44138.12569444445</v>
      </c>
      <c r="AJ39" s="175">
        <v>44138.705555555556</v>
      </c>
      <c r="AK39" s="8" t="s">
        <v>419</v>
      </c>
      <c r="AL39" s="8" t="s">
        <v>353</v>
      </c>
      <c r="AM39" s="8" t="s">
        <v>410</v>
      </c>
      <c r="AN39" s="8" t="s">
        <v>408</v>
      </c>
      <c r="AQ39" s="128"/>
      <c r="AR39" s="128"/>
      <c r="AS39" s="128"/>
      <c r="AT39" s="128"/>
      <c r="AU39" s="128"/>
      <c r="AV39" s="128"/>
    </row>
    <row r="40" ht="16.5" customHeight="1">
      <c r="A40" s="170">
        <v>44137.0</v>
      </c>
      <c r="B40" s="8" t="s">
        <v>215</v>
      </c>
      <c r="C40" s="128"/>
      <c r="D40" s="128"/>
      <c r="E40" s="128"/>
      <c r="F40" s="128"/>
      <c r="G40" s="128"/>
      <c r="H40" s="128"/>
      <c r="I40" s="128"/>
      <c r="J40" s="128"/>
      <c r="K40" s="128"/>
      <c r="L40" s="128"/>
      <c r="M40" s="128"/>
      <c r="N40" s="128"/>
      <c r="O40" s="128"/>
      <c r="P40" s="8">
        <v>1491094.0</v>
      </c>
      <c r="Q40" s="8">
        <v>72523.0</v>
      </c>
      <c r="R40" s="8">
        <v>1418571.0</v>
      </c>
      <c r="S40" s="8">
        <v>43633.0</v>
      </c>
      <c r="T40" s="8">
        <v>2345.0</v>
      </c>
      <c r="U40" s="8">
        <v>869555.0</v>
      </c>
      <c r="V40" s="174">
        <v>45978.0</v>
      </c>
      <c r="W40" s="174">
        <v>825922.0</v>
      </c>
      <c r="Y40" s="174">
        <v>234.0</v>
      </c>
      <c r="Z40" s="179">
        <v>3251.0</v>
      </c>
      <c r="AA40" s="174">
        <v>74.0</v>
      </c>
      <c r="AC40" s="174">
        <v>27.0</v>
      </c>
      <c r="AE40" s="174">
        <v>5870.0</v>
      </c>
      <c r="AF40" s="174">
        <v>692.0</v>
      </c>
      <c r="AH40" s="128"/>
      <c r="AI40" s="175">
        <v>44137.12569444445</v>
      </c>
      <c r="AJ40" s="175">
        <v>44137.69583333333</v>
      </c>
      <c r="AK40" s="8" t="s">
        <v>420</v>
      </c>
      <c r="AL40" s="8" t="s">
        <v>349</v>
      </c>
      <c r="AM40" s="8" t="s">
        <v>410</v>
      </c>
      <c r="AN40" s="8" t="s">
        <v>408</v>
      </c>
      <c r="AQ40" s="128"/>
      <c r="AR40" s="128"/>
      <c r="AS40" s="128"/>
      <c r="AT40" s="128"/>
      <c r="AU40" s="128"/>
      <c r="AV40" s="128"/>
    </row>
    <row r="41" ht="16.5" customHeight="1">
      <c r="A41" s="170">
        <v>44136.0</v>
      </c>
      <c r="B41" s="8" t="s">
        <v>215</v>
      </c>
      <c r="C41" s="128"/>
      <c r="D41" s="128"/>
      <c r="E41" s="128"/>
      <c r="F41" s="128"/>
      <c r="G41" s="128"/>
      <c r="H41" s="128"/>
      <c r="I41" s="128"/>
      <c r="J41" s="128"/>
      <c r="K41" s="128"/>
      <c r="L41" s="128"/>
      <c r="M41" s="128"/>
      <c r="N41" s="128"/>
      <c r="O41" s="128"/>
      <c r="P41" s="8">
        <v>1482245.0</v>
      </c>
      <c r="Q41" s="8">
        <v>72091.0</v>
      </c>
      <c r="R41" s="8">
        <v>1410154.0</v>
      </c>
      <c r="S41" s="8">
        <v>42136.0</v>
      </c>
      <c r="T41" s="8">
        <v>2253.0</v>
      </c>
      <c r="U41" s="8">
        <v>852685.0</v>
      </c>
      <c r="V41" s="174">
        <v>45429.0</v>
      </c>
      <c r="W41" s="174">
        <v>822363.0</v>
      </c>
      <c r="Y41" s="174">
        <v>211.0</v>
      </c>
      <c r="Z41" s="179">
        <v>3204.0</v>
      </c>
      <c r="AA41" s="174">
        <v>61.0</v>
      </c>
      <c r="AC41" s="174">
        <v>23.0</v>
      </c>
      <c r="AE41" s="174">
        <v>5870.0</v>
      </c>
      <c r="AF41" s="174">
        <v>691.0</v>
      </c>
      <c r="AH41" s="128"/>
      <c r="AI41" s="175">
        <v>44136.12569444445</v>
      </c>
      <c r="AJ41" s="175">
        <v>44136.757638888885</v>
      </c>
      <c r="AK41" s="8" t="s">
        <v>421</v>
      </c>
      <c r="AL41" s="8" t="s">
        <v>359</v>
      </c>
      <c r="AM41" s="8" t="s">
        <v>410</v>
      </c>
      <c r="AN41" s="8" t="s">
        <v>408</v>
      </c>
      <c r="AQ41" s="128"/>
      <c r="AR41" s="128"/>
      <c r="AS41" s="128"/>
      <c r="AT41" s="128"/>
      <c r="AU41" s="128"/>
      <c r="AV41" s="128"/>
    </row>
    <row r="42" ht="16.5" customHeight="1">
      <c r="A42" s="170">
        <v>44135.0</v>
      </c>
      <c r="B42" s="8" t="s">
        <v>215</v>
      </c>
      <c r="C42" s="128"/>
      <c r="D42" s="128"/>
      <c r="E42" s="128"/>
      <c r="F42" s="128"/>
      <c r="G42" s="128"/>
      <c r="H42" s="128"/>
      <c r="I42" s="128"/>
      <c r="J42" s="128"/>
      <c r="K42" s="128"/>
      <c r="L42" s="128"/>
      <c r="M42" s="128"/>
      <c r="N42" s="128"/>
      <c r="O42" s="128"/>
      <c r="P42" s="8">
        <v>1467857.0</v>
      </c>
      <c r="Q42" s="8">
        <v>71352.0</v>
      </c>
      <c r="R42" s="8">
        <v>1396505.0</v>
      </c>
      <c r="S42" s="8">
        <v>42136.0</v>
      </c>
      <c r="T42" s="8">
        <v>2253.0</v>
      </c>
      <c r="U42" s="8">
        <v>852685.0</v>
      </c>
      <c r="V42" s="174">
        <v>44921.0</v>
      </c>
      <c r="W42" s="174">
        <v>817028.0</v>
      </c>
      <c r="Y42" s="174">
        <v>211.0</v>
      </c>
      <c r="Z42" s="179">
        <v>3204.0</v>
      </c>
      <c r="AA42" s="174">
        <v>61.0</v>
      </c>
      <c r="AC42" s="174">
        <v>23.0</v>
      </c>
      <c r="AE42" s="174">
        <v>5870.0</v>
      </c>
      <c r="AF42" s="174">
        <v>689.0</v>
      </c>
      <c r="AH42" s="128"/>
      <c r="AI42" s="175">
        <v>44135.12569444445</v>
      </c>
      <c r="AJ42" s="175">
        <v>44135.70138888889</v>
      </c>
      <c r="AK42" s="8" t="s">
        <v>330</v>
      </c>
      <c r="AL42" s="8" t="s">
        <v>320</v>
      </c>
      <c r="AM42" s="8" t="s">
        <v>410</v>
      </c>
      <c r="AN42" s="8" t="s">
        <v>408</v>
      </c>
      <c r="AQ42" s="128"/>
      <c r="AR42" s="128"/>
      <c r="AS42" s="128"/>
      <c r="AT42" s="128"/>
      <c r="AU42" s="128"/>
      <c r="AV42" s="128"/>
    </row>
    <row r="43" ht="16.5" customHeight="1">
      <c r="A43" s="170">
        <v>44134.0</v>
      </c>
      <c r="B43" s="8" t="s">
        <v>215</v>
      </c>
      <c r="C43" s="128"/>
      <c r="D43" s="128"/>
      <c r="E43" s="128"/>
      <c r="F43" s="128"/>
      <c r="G43" s="128"/>
      <c r="H43" s="128"/>
      <c r="I43" s="128"/>
      <c r="J43" s="128"/>
      <c r="K43" s="128"/>
      <c r="L43" s="128"/>
      <c r="M43" s="128"/>
      <c r="N43" s="128"/>
      <c r="O43" s="128"/>
      <c r="P43" s="8">
        <v>1441159.0</v>
      </c>
      <c r="Q43" s="8">
        <v>70560.0</v>
      </c>
      <c r="R43" s="8">
        <v>1370599.0</v>
      </c>
      <c r="S43" s="8">
        <v>42136.0</v>
      </c>
      <c r="T43" s="8">
        <v>2253.0</v>
      </c>
      <c r="U43" s="8">
        <v>852685.0</v>
      </c>
      <c r="V43" s="174">
        <v>44389.0</v>
      </c>
      <c r="W43" s="174">
        <v>810549.0</v>
      </c>
      <c r="Y43" s="174">
        <v>211.0</v>
      </c>
      <c r="Z43" s="179">
        <v>3204.0</v>
      </c>
      <c r="AA43" s="174">
        <v>61.0</v>
      </c>
      <c r="AC43" s="174">
        <v>23.0</v>
      </c>
      <c r="AE43" s="174">
        <v>5870.0</v>
      </c>
      <c r="AF43" s="174">
        <v>675.0</v>
      </c>
      <c r="AH43" s="128"/>
      <c r="AI43" s="175">
        <v>44134.12569444445</v>
      </c>
      <c r="AJ43" s="175">
        <v>44134.711111111115</v>
      </c>
      <c r="AK43" s="8" t="s">
        <v>327</v>
      </c>
      <c r="AL43" s="8" t="s">
        <v>320</v>
      </c>
      <c r="AM43" s="8" t="s">
        <v>410</v>
      </c>
      <c r="AN43" s="8" t="s">
        <v>408</v>
      </c>
      <c r="AQ43" s="128"/>
      <c r="AR43" s="128"/>
      <c r="AS43" s="128"/>
      <c r="AT43" s="128"/>
      <c r="AU43" s="128"/>
      <c r="AV43" s="128"/>
    </row>
    <row r="44" ht="16.5" customHeight="1">
      <c r="A44" s="170">
        <v>44133.0</v>
      </c>
      <c r="B44" s="8" t="s">
        <v>215</v>
      </c>
      <c r="C44" s="128"/>
      <c r="D44" s="128"/>
      <c r="E44" s="128"/>
      <c r="F44" s="128"/>
      <c r="G44" s="128"/>
      <c r="H44" s="128"/>
      <c r="I44" s="128"/>
      <c r="J44" s="128"/>
      <c r="K44" s="128"/>
      <c r="L44" s="128"/>
      <c r="M44" s="128"/>
      <c r="N44" s="128"/>
      <c r="O44" s="128"/>
      <c r="P44" s="8">
        <v>1425532.0</v>
      </c>
      <c r="Q44" s="8">
        <v>69704.0</v>
      </c>
      <c r="R44" s="8">
        <v>1355828.0</v>
      </c>
      <c r="S44" s="8">
        <v>41565.0</v>
      </c>
      <c r="T44" s="8">
        <v>2228.0</v>
      </c>
      <c r="U44" s="8">
        <v>846567.0</v>
      </c>
      <c r="V44" s="174">
        <v>43793.0</v>
      </c>
      <c r="W44" s="174">
        <v>805002.0</v>
      </c>
      <c r="Y44" s="174">
        <v>235.0</v>
      </c>
      <c r="Z44" s="179">
        <v>3170.0</v>
      </c>
      <c r="AA44" s="174">
        <v>62.0</v>
      </c>
      <c r="AC44" s="174">
        <v>23.0</v>
      </c>
      <c r="AE44" s="174">
        <v>5870.0</v>
      </c>
      <c r="AF44" s="174">
        <v>673.0</v>
      </c>
      <c r="AH44" s="128"/>
      <c r="AI44" s="175">
        <v>44133.12569444445</v>
      </c>
      <c r="AJ44" s="175">
        <v>44133.75208333333</v>
      </c>
      <c r="AK44" s="8" t="s">
        <v>344</v>
      </c>
      <c r="AL44" s="8" t="s">
        <v>315</v>
      </c>
      <c r="AM44" s="8" t="s">
        <v>410</v>
      </c>
      <c r="AN44" s="8" t="s">
        <v>408</v>
      </c>
      <c r="AQ44" s="128"/>
      <c r="AR44" s="128"/>
      <c r="AS44" s="128"/>
      <c r="AT44" s="128"/>
      <c r="AU44" s="128"/>
      <c r="AV44" s="128"/>
    </row>
    <row r="45" ht="16.5" customHeight="1">
      <c r="A45" s="170">
        <v>44132.0</v>
      </c>
      <c r="B45" s="8" t="s">
        <v>215</v>
      </c>
      <c r="C45" s="128"/>
      <c r="D45" s="128"/>
      <c r="E45" s="128"/>
      <c r="F45" s="128"/>
      <c r="G45" s="128"/>
      <c r="H45" s="128"/>
      <c r="I45" s="128"/>
      <c r="J45" s="128"/>
      <c r="K45" s="128"/>
      <c r="L45" s="128"/>
      <c r="M45" s="128"/>
      <c r="N45" s="128"/>
      <c r="O45" s="128"/>
      <c r="P45" s="8">
        <v>1410226.0</v>
      </c>
      <c r="Q45" s="8">
        <v>69037.0</v>
      </c>
      <c r="R45" s="8">
        <v>1341189.0</v>
      </c>
      <c r="S45" s="8">
        <v>41033.0</v>
      </c>
      <c r="T45" s="8">
        <v>2195.0</v>
      </c>
      <c r="U45" s="8">
        <v>838854.0</v>
      </c>
      <c r="V45" s="174">
        <v>43228.0</v>
      </c>
      <c r="W45" s="174">
        <v>797821.0</v>
      </c>
      <c r="Y45" s="174">
        <v>206.0</v>
      </c>
      <c r="Z45" s="179">
        <v>3134.0</v>
      </c>
      <c r="AA45" s="174">
        <v>62.0</v>
      </c>
      <c r="AC45" s="174">
        <v>19.0</v>
      </c>
      <c r="AE45" s="174">
        <v>5870.0</v>
      </c>
      <c r="AF45" s="174">
        <v>671.0</v>
      </c>
      <c r="AH45" s="128"/>
      <c r="AI45" s="175">
        <v>44132.12569444445</v>
      </c>
      <c r="AJ45" s="175">
        <v>44132.72013888889</v>
      </c>
      <c r="AK45" s="8" t="s">
        <v>327</v>
      </c>
      <c r="AL45" s="8" t="s">
        <v>326</v>
      </c>
      <c r="AM45" s="8" t="s">
        <v>410</v>
      </c>
      <c r="AN45" s="8" t="s">
        <v>408</v>
      </c>
      <c r="AQ45" s="128"/>
      <c r="AR45" s="128"/>
      <c r="AS45" s="128"/>
      <c r="AT45" s="128"/>
      <c r="AU45" s="128"/>
      <c r="AV45" s="128"/>
    </row>
    <row r="46" ht="16.5" customHeight="1">
      <c r="A46" s="170">
        <v>44131.0</v>
      </c>
      <c r="B46" s="8" t="s">
        <v>215</v>
      </c>
      <c r="C46" s="128"/>
      <c r="D46" s="128"/>
      <c r="E46" s="128"/>
      <c r="F46" s="128"/>
      <c r="G46" s="128"/>
      <c r="H46" s="128"/>
      <c r="I46" s="128"/>
      <c r="J46" s="128"/>
      <c r="K46" s="128"/>
      <c r="L46" s="128"/>
      <c r="M46" s="128"/>
      <c r="N46" s="128"/>
      <c r="O46" s="128"/>
      <c r="P46" s="8">
        <v>1395967.0</v>
      </c>
      <c r="Q46" s="8">
        <v>68469.0</v>
      </c>
      <c r="R46" s="8">
        <v>1327498.0</v>
      </c>
      <c r="S46" s="8">
        <v>40638.0</v>
      </c>
      <c r="T46" s="8">
        <v>2170.0</v>
      </c>
      <c r="U46" s="8">
        <v>834825.0</v>
      </c>
      <c r="V46" s="174">
        <v>42808.0</v>
      </c>
      <c r="W46" s="174">
        <v>794187.0</v>
      </c>
      <c r="Y46" s="174">
        <v>215.0</v>
      </c>
      <c r="Z46" s="179">
        <v>3111.0</v>
      </c>
      <c r="AA46" s="174">
        <v>61.0</v>
      </c>
      <c r="AC46" s="174">
        <v>26.0</v>
      </c>
      <c r="AE46" s="174">
        <v>5870.0</v>
      </c>
      <c r="AF46" s="174">
        <v>664.0</v>
      </c>
      <c r="AH46" s="128"/>
      <c r="AI46" s="175">
        <v>44131.12569444445</v>
      </c>
      <c r="AJ46" s="175">
        <v>44131.69583333333</v>
      </c>
      <c r="AK46" s="8" t="s">
        <v>382</v>
      </c>
      <c r="AL46" s="8" t="s">
        <v>344</v>
      </c>
      <c r="AM46" s="8" t="s">
        <v>410</v>
      </c>
      <c r="AN46" s="8" t="s">
        <v>408</v>
      </c>
      <c r="AQ46" s="128"/>
      <c r="AR46" s="128"/>
      <c r="AS46" s="128"/>
      <c r="AT46" s="128"/>
      <c r="AU46" s="128"/>
      <c r="AV46" s="128"/>
    </row>
    <row r="47" ht="16.5" customHeight="1">
      <c r="A47" s="170">
        <v>44130.0</v>
      </c>
      <c r="B47" s="8" t="s">
        <v>215</v>
      </c>
      <c r="C47" s="128"/>
      <c r="D47" s="128"/>
      <c r="E47" s="128"/>
      <c r="F47" s="128"/>
      <c r="G47" s="128"/>
      <c r="H47" s="128"/>
      <c r="I47" s="128"/>
      <c r="J47" s="128"/>
      <c r="K47" s="128"/>
      <c r="L47" s="128"/>
      <c r="M47" s="128"/>
      <c r="N47" s="128"/>
      <c r="O47" s="128"/>
      <c r="P47" s="8">
        <v>1381168.0</v>
      </c>
      <c r="Q47" s="8">
        <v>67949.0</v>
      </c>
      <c r="R47" s="8">
        <v>1313219.0</v>
      </c>
      <c r="S47" s="8">
        <v>40280.0</v>
      </c>
      <c r="T47" s="8">
        <v>2156.0</v>
      </c>
      <c r="U47" s="8">
        <v>828128.0</v>
      </c>
      <c r="V47" s="174">
        <v>42436.0</v>
      </c>
      <c r="W47" s="174">
        <v>787848.0</v>
      </c>
      <c r="Y47" s="174">
        <v>214.0</v>
      </c>
      <c r="Z47" s="179">
        <v>3091.0</v>
      </c>
      <c r="AA47" s="174">
        <v>49.0</v>
      </c>
      <c r="AC47" s="174">
        <v>22.0</v>
      </c>
      <c r="AE47" s="174">
        <v>5870.0</v>
      </c>
      <c r="AF47" s="174">
        <v>655.0</v>
      </c>
      <c r="AH47" s="128"/>
      <c r="AI47" s="175">
        <v>44130.12569444445</v>
      </c>
      <c r="AJ47" s="175">
        <v>44130.69097222222</v>
      </c>
      <c r="AK47" s="8" t="s">
        <v>327</v>
      </c>
      <c r="AL47" s="8" t="s">
        <v>339</v>
      </c>
      <c r="AM47" s="8" t="s">
        <v>410</v>
      </c>
      <c r="AN47" s="8" t="s">
        <v>408</v>
      </c>
      <c r="AQ47" s="128"/>
      <c r="AR47" s="128"/>
      <c r="AS47" s="128"/>
      <c r="AT47" s="128"/>
      <c r="AU47" s="128"/>
      <c r="AV47" s="128"/>
    </row>
    <row r="48" ht="16.5" customHeight="1">
      <c r="A48" s="170">
        <v>44129.0</v>
      </c>
      <c r="B48" s="8" t="s">
        <v>215</v>
      </c>
      <c r="C48" s="128"/>
      <c r="D48" s="128"/>
      <c r="E48" s="128"/>
      <c r="F48" s="128"/>
      <c r="G48" s="128"/>
      <c r="H48" s="128"/>
      <c r="I48" s="128"/>
      <c r="J48" s="128"/>
      <c r="K48" s="128"/>
      <c r="L48" s="128"/>
      <c r="M48" s="128"/>
      <c r="N48" s="128"/>
      <c r="O48" s="128"/>
      <c r="P48" s="8">
        <v>1372760.0</v>
      </c>
      <c r="Q48" s="8">
        <v>67615.0</v>
      </c>
      <c r="R48" s="8">
        <v>1305145.0</v>
      </c>
      <c r="S48" s="8">
        <v>39261.0</v>
      </c>
      <c r="T48" s="8">
        <v>2087.0</v>
      </c>
      <c r="U48" s="8">
        <v>813114.0</v>
      </c>
      <c r="V48" s="174">
        <v>42101.0</v>
      </c>
      <c r="W48" s="174">
        <v>783149.0</v>
      </c>
      <c r="Y48" s="174">
        <v>197.0</v>
      </c>
      <c r="Z48" s="179">
        <v>3034.0</v>
      </c>
      <c r="AA48" s="174">
        <v>53.0</v>
      </c>
      <c r="AC48" s="174">
        <v>21.0</v>
      </c>
      <c r="AE48" s="174">
        <v>5870.0</v>
      </c>
      <c r="AF48" s="174">
        <v>653.0</v>
      </c>
      <c r="AH48" s="128"/>
      <c r="AI48" s="175">
        <v>44129.12569444445</v>
      </c>
      <c r="AJ48" s="175">
        <v>44129.731944444444</v>
      </c>
      <c r="AK48" s="8" t="s">
        <v>422</v>
      </c>
      <c r="AL48" s="8" t="s">
        <v>359</v>
      </c>
      <c r="AM48" s="8" t="s">
        <v>410</v>
      </c>
      <c r="AN48" s="8" t="s">
        <v>408</v>
      </c>
      <c r="AQ48" s="128"/>
      <c r="AR48" s="128"/>
      <c r="AS48" s="128"/>
      <c r="AT48" s="128"/>
      <c r="AU48" s="128"/>
      <c r="AV48" s="128"/>
    </row>
    <row r="49" ht="16.5" customHeight="1">
      <c r="A49" s="170">
        <v>44128.0</v>
      </c>
      <c r="B49" s="8" t="s">
        <v>215</v>
      </c>
      <c r="C49" s="128"/>
      <c r="D49" s="128"/>
      <c r="E49" s="128"/>
      <c r="F49" s="128"/>
      <c r="G49" s="128"/>
      <c r="H49" s="128"/>
      <c r="I49" s="128"/>
      <c r="J49" s="128"/>
      <c r="K49" s="128"/>
      <c r="L49" s="128"/>
      <c r="M49" s="128"/>
      <c r="N49" s="128"/>
      <c r="O49" s="128"/>
      <c r="P49" s="8">
        <v>1360636.0</v>
      </c>
      <c r="Q49" s="8">
        <v>67112.0</v>
      </c>
      <c r="R49" s="8">
        <v>1293524.0</v>
      </c>
      <c r="S49" s="8">
        <v>39261.0</v>
      </c>
      <c r="T49" s="8">
        <v>2087.0</v>
      </c>
      <c r="U49" s="8">
        <v>813114.0</v>
      </c>
      <c r="V49" s="174">
        <v>41739.0</v>
      </c>
      <c r="W49" s="174">
        <v>779403.0</v>
      </c>
      <c r="Y49" s="174">
        <v>197.0</v>
      </c>
      <c r="Z49" s="179">
        <v>3034.0</v>
      </c>
      <c r="AA49" s="174">
        <v>53.0</v>
      </c>
      <c r="AC49" s="174">
        <v>21.0</v>
      </c>
      <c r="AE49" s="174">
        <v>5870.0</v>
      </c>
      <c r="AF49" s="174">
        <v>653.0</v>
      </c>
      <c r="AH49" s="128"/>
      <c r="AI49" s="175">
        <v>44128.12569444445</v>
      </c>
      <c r="AJ49" s="175">
        <v>44128.691666666666</v>
      </c>
      <c r="AK49" s="8" t="s">
        <v>423</v>
      </c>
      <c r="AL49" s="8" t="s">
        <v>339</v>
      </c>
      <c r="AM49" s="8" t="s">
        <v>410</v>
      </c>
      <c r="AN49" s="8" t="s">
        <v>408</v>
      </c>
      <c r="AQ49" s="128"/>
      <c r="AR49" s="128"/>
      <c r="AS49" s="128"/>
      <c r="AT49" s="128"/>
      <c r="AU49" s="128"/>
      <c r="AV49" s="128"/>
    </row>
    <row r="50" ht="16.5" customHeight="1">
      <c r="A50" s="170">
        <v>44127.0</v>
      </c>
      <c r="B50" s="8" t="s">
        <v>215</v>
      </c>
      <c r="C50" s="128"/>
      <c r="D50" s="128"/>
      <c r="E50" s="128"/>
      <c r="F50" s="128"/>
      <c r="G50" s="128"/>
      <c r="H50" s="128"/>
      <c r="I50" s="128"/>
      <c r="J50" s="128"/>
      <c r="K50" s="128"/>
      <c r="L50" s="128"/>
      <c r="M50" s="128"/>
      <c r="N50" s="128"/>
      <c r="O50" s="128"/>
      <c r="P50" s="8">
        <v>1347047.0</v>
      </c>
      <c r="Q50" s="8">
        <v>66619.0</v>
      </c>
      <c r="R50" s="8">
        <v>1280428.0</v>
      </c>
      <c r="S50" s="8">
        <v>39261.0</v>
      </c>
      <c r="T50" s="8">
        <v>2087.0</v>
      </c>
      <c r="U50" s="8">
        <v>813114.0</v>
      </c>
      <c r="V50" s="174">
        <v>41348.0</v>
      </c>
      <c r="W50" s="174">
        <v>773853.0</v>
      </c>
      <c r="Y50" s="174">
        <v>197.0</v>
      </c>
      <c r="Z50" s="179">
        <v>3034.0</v>
      </c>
      <c r="AA50" s="174">
        <v>53.0</v>
      </c>
      <c r="AC50" s="174">
        <v>21.0</v>
      </c>
      <c r="AE50" s="174">
        <v>5870.0</v>
      </c>
      <c r="AF50" s="174">
        <v>649.0</v>
      </c>
      <c r="AH50" s="128"/>
      <c r="AI50" s="175">
        <v>44127.12569444445</v>
      </c>
      <c r="AJ50" s="175">
        <v>44127.74861111111</v>
      </c>
      <c r="AK50" s="8" t="s">
        <v>320</v>
      </c>
      <c r="AL50" s="8" t="s">
        <v>315</v>
      </c>
      <c r="AM50" s="8" t="s">
        <v>424</v>
      </c>
      <c r="AN50" s="8" t="s">
        <v>408</v>
      </c>
      <c r="AQ50" s="128"/>
      <c r="AR50" s="128"/>
      <c r="AS50" s="128"/>
      <c r="AT50" s="128"/>
      <c r="AU50" s="128"/>
      <c r="AV50" s="128"/>
    </row>
    <row r="51" ht="16.5" customHeight="1">
      <c r="A51" s="170">
        <v>44126.0</v>
      </c>
      <c r="B51" s="8" t="s">
        <v>215</v>
      </c>
      <c r="C51" s="128"/>
      <c r="D51" s="128"/>
      <c r="E51" s="128"/>
      <c r="F51" s="128"/>
      <c r="G51" s="128"/>
      <c r="H51" s="128"/>
      <c r="I51" s="128"/>
      <c r="J51" s="128"/>
      <c r="K51" s="128"/>
      <c r="L51" s="128"/>
      <c r="M51" s="128"/>
      <c r="N51" s="128"/>
      <c r="O51" s="128"/>
      <c r="P51" s="8">
        <v>1328282.0</v>
      </c>
      <c r="Q51" s="8">
        <v>66046.0</v>
      </c>
      <c r="R51" s="8">
        <v>1262236.0</v>
      </c>
      <c r="S51" s="8">
        <v>38741.0</v>
      </c>
      <c r="T51" s="8">
        <v>2069.0</v>
      </c>
      <c r="U51" s="8">
        <v>803932.0</v>
      </c>
      <c r="V51" s="174">
        <v>40810.0</v>
      </c>
      <c r="W51" s="174">
        <v>765191.0</v>
      </c>
      <c r="Y51" s="174">
        <v>194.0</v>
      </c>
      <c r="Z51" s="179">
        <v>3005.0</v>
      </c>
      <c r="AA51" s="174">
        <v>55.0</v>
      </c>
      <c r="AC51" s="174">
        <v>21.0</v>
      </c>
      <c r="AE51" s="174">
        <v>5870.0</v>
      </c>
      <c r="AF51" s="174">
        <v>646.0</v>
      </c>
      <c r="AH51" s="128"/>
      <c r="AI51" s="175">
        <v>44126.12569444445</v>
      </c>
      <c r="AJ51" s="175">
        <v>44126.694444444445</v>
      </c>
      <c r="AK51" s="8" t="s">
        <v>423</v>
      </c>
      <c r="AL51" s="8" t="s">
        <v>344</v>
      </c>
      <c r="AM51" s="8" t="s">
        <v>424</v>
      </c>
      <c r="AN51" s="8" t="s">
        <v>408</v>
      </c>
      <c r="AQ51" s="128"/>
      <c r="AR51" s="128"/>
      <c r="AS51" s="128"/>
      <c r="AT51" s="128"/>
      <c r="AU51" s="128"/>
      <c r="AV51" s="128"/>
    </row>
    <row r="52" ht="16.5" customHeight="1">
      <c r="A52" s="170">
        <v>44125.0</v>
      </c>
      <c r="B52" s="8" t="s">
        <v>215</v>
      </c>
      <c r="C52" s="128"/>
      <c r="D52" s="128"/>
      <c r="E52" s="128"/>
      <c r="F52" s="128"/>
      <c r="G52" s="128"/>
      <c r="H52" s="128"/>
      <c r="I52" s="128"/>
      <c r="J52" s="128"/>
      <c r="K52" s="128"/>
      <c r="L52" s="128"/>
      <c r="M52" s="128"/>
      <c r="N52" s="128"/>
      <c r="O52" s="128"/>
      <c r="P52" s="8">
        <v>1314825.0</v>
      </c>
      <c r="Q52" s="8">
        <v>65565.0</v>
      </c>
      <c r="R52" s="8">
        <v>1249260.0</v>
      </c>
      <c r="S52" s="8">
        <v>38406.0</v>
      </c>
      <c r="T52" s="8">
        <v>2037.0</v>
      </c>
      <c r="U52" s="8">
        <v>797898.0</v>
      </c>
      <c r="V52" s="8">
        <v>40443.0</v>
      </c>
      <c r="W52" s="8">
        <v>759492.0</v>
      </c>
      <c r="Y52" s="8">
        <v>183.0</v>
      </c>
      <c r="Z52" s="179">
        <v>2989.0</v>
      </c>
      <c r="AA52" s="174">
        <v>57.0</v>
      </c>
      <c r="AC52" s="174">
        <v>21.0</v>
      </c>
      <c r="AE52" s="8">
        <v>5870.0</v>
      </c>
      <c r="AF52" s="174">
        <v>635.0</v>
      </c>
      <c r="AH52" s="128"/>
      <c r="AI52" s="175">
        <v>44125.12569444445</v>
      </c>
      <c r="AJ52" s="175">
        <v>44125.76388888889</v>
      </c>
      <c r="AK52" s="8" t="s">
        <v>315</v>
      </c>
      <c r="AL52" s="8" t="s">
        <v>344</v>
      </c>
      <c r="AM52" s="8" t="s">
        <v>424</v>
      </c>
      <c r="AN52" s="8" t="s">
        <v>408</v>
      </c>
      <c r="AQ52" s="128"/>
      <c r="AR52" s="128"/>
      <c r="AS52" s="128"/>
      <c r="AT52" s="128"/>
      <c r="AU52" s="128"/>
      <c r="AV52" s="128"/>
    </row>
    <row r="53" ht="16.5" customHeight="1">
      <c r="A53" s="170">
        <v>44124.0</v>
      </c>
      <c r="B53" s="8" t="s">
        <v>215</v>
      </c>
      <c r="C53" s="128"/>
      <c r="D53" s="128"/>
      <c r="E53" s="128"/>
      <c r="F53" s="128"/>
      <c r="G53" s="128"/>
      <c r="H53" s="128"/>
      <c r="I53" s="128"/>
      <c r="J53" s="128"/>
      <c r="K53" s="128"/>
      <c r="L53" s="128"/>
      <c r="M53" s="128"/>
      <c r="N53" s="128"/>
      <c r="O53" s="128"/>
      <c r="P53" s="8">
        <v>1303311.0</v>
      </c>
      <c r="Q53" s="8">
        <v>65219.0</v>
      </c>
      <c r="R53" s="8">
        <v>1238092.0</v>
      </c>
      <c r="S53" s="8">
        <v>38118.0</v>
      </c>
      <c r="T53" s="8">
        <v>2018.0</v>
      </c>
      <c r="U53" s="8">
        <v>793299.0</v>
      </c>
      <c r="V53" s="174">
        <v>40136.0</v>
      </c>
      <c r="W53" s="174">
        <v>755181.0</v>
      </c>
      <c r="Y53" s="174">
        <v>183.0</v>
      </c>
      <c r="Z53" s="179">
        <v>2964.0</v>
      </c>
      <c r="AA53" s="174">
        <v>57.0</v>
      </c>
      <c r="AC53" s="174">
        <v>14.0</v>
      </c>
      <c r="AE53" s="174">
        <v>5870.0</v>
      </c>
      <c r="AF53" s="174">
        <v>633.0</v>
      </c>
      <c r="AH53" s="128"/>
      <c r="AI53" s="175">
        <v>44124.12569444445</v>
      </c>
      <c r="AJ53" s="175">
        <v>44124.759722222225</v>
      </c>
      <c r="AK53" s="8" t="s">
        <v>320</v>
      </c>
      <c r="AL53" s="8" t="s">
        <v>326</v>
      </c>
      <c r="AM53" s="8" t="s">
        <v>424</v>
      </c>
      <c r="AN53" s="8" t="s">
        <v>408</v>
      </c>
      <c r="AQ53" s="128"/>
      <c r="AR53" s="128"/>
      <c r="AS53" s="128"/>
      <c r="AT53" s="128"/>
      <c r="AU53" s="128"/>
      <c r="AV53" s="128"/>
    </row>
    <row r="54" ht="16.5" customHeight="1">
      <c r="A54" s="170">
        <v>44123.0</v>
      </c>
      <c r="B54" s="8" t="s">
        <v>215</v>
      </c>
      <c r="C54" s="128"/>
      <c r="D54" s="128"/>
      <c r="E54" s="128"/>
      <c r="F54" s="128"/>
      <c r="G54" s="128"/>
      <c r="H54" s="128"/>
      <c r="I54" s="128"/>
      <c r="J54" s="128"/>
      <c r="K54" s="128"/>
      <c r="L54" s="128"/>
      <c r="M54" s="128"/>
      <c r="N54" s="128"/>
      <c r="O54" s="128"/>
      <c r="P54" s="8">
        <v>1290107.0</v>
      </c>
      <c r="Q54" s="8">
        <v>64828.0</v>
      </c>
      <c r="R54" s="8">
        <v>1225279.0</v>
      </c>
      <c r="S54" s="8">
        <v>37781.0</v>
      </c>
      <c r="T54" s="8">
        <v>2013.0</v>
      </c>
      <c r="U54" s="8">
        <v>786496.0</v>
      </c>
      <c r="V54" s="174">
        <v>39794.0</v>
      </c>
      <c r="W54" s="174">
        <v>748715.0</v>
      </c>
      <c r="Y54" s="174">
        <v>168.0</v>
      </c>
      <c r="Z54" s="179">
        <v>2947.0</v>
      </c>
      <c r="AA54" s="174">
        <v>50.0</v>
      </c>
      <c r="AC54" s="174">
        <v>11.0</v>
      </c>
      <c r="AE54" s="174">
        <v>5870.0</v>
      </c>
      <c r="AF54" s="174">
        <v>628.0</v>
      </c>
      <c r="AH54" s="128"/>
      <c r="AI54" s="175">
        <v>44123.12569444445</v>
      </c>
      <c r="AJ54" s="175">
        <v>44123.74722222222</v>
      </c>
      <c r="AK54" s="8" t="s">
        <v>353</v>
      </c>
      <c r="AL54" s="8" t="s">
        <v>326</v>
      </c>
      <c r="AM54" s="8" t="s">
        <v>424</v>
      </c>
      <c r="AN54" s="8" t="s">
        <v>408</v>
      </c>
      <c r="AQ54" s="128"/>
      <c r="AR54" s="128"/>
      <c r="AS54" s="128"/>
      <c r="AT54" s="128"/>
      <c r="AU54" s="128"/>
      <c r="AV54" s="128"/>
    </row>
    <row r="55" ht="16.5" customHeight="1">
      <c r="A55" s="170">
        <v>44122.0</v>
      </c>
      <c r="B55" s="8" t="s">
        <v>215</v>
      </c>
      <c r="C55" s="128"/>
      <c r="D55" s="128"/>
      <c r="E55" s="128"/>
      <c r="F55" s="128"/>
      <c r="G55" s="128"/>
      <c r="H55" s="128"/>
      <c r="I55" s="128"/>
      <c r="J55" s="128"/>
      <c r="K55" s="128"/>
      <c r="L55" s="128"/>
      <c r="M55" s="128"/>
      <c r="N55" s="128"/>
      <c r="O55" s="128"/>
      <c r="P55" s="8">
        <v>1280774.0</v>
      </c>
      <c r="Q55" s="8">
        <v>64476.0</v>
      </c>
      <c r="R55" s="8">
        <v>1216298.0</v>
      </c>
      <c r="S55" s="8">
        <v>36971.0</v>
      </c>
      <c r="T55" s="8">
        <v>1964.0</v>
      </c>
      <c r="U55" s="8">
        <v>773225.0</v>
      </c>
      <c r="V55" s="174">
        <v>39532.0</v>
      </c>
      <c r="W55" s="174">
        <v>745572.0</v>
      </c>
      <c r="Y55" s="174">
        <v>190.0</v>
      </c>
      <c r="Z55" s="179">
        <v>2886.0</v>
      </c>
      <c r="AA55" s="174">
        <v>44.0</v>
      </c>
      <c r="AC55" s="174">
        <v>15.0</v>
      </c>
      <c r="AE55" s="174">
        <v>5870.0</v>
      </c>
      <c r="AF55" s="174">
        <v>620.0</v>
      </c>
      <c r="AH55" s="128"/>
      <c r="AI55" s="175">
        <v>44122.12569444445</v>
      </c>
      <c r="AJ55" s="175">
        <v>44122.72777777778</v>
      </c>
      <c r="AK55" s="8" t="s">
        <v>425</v>
      </c>
      <c r="AL55" s="8" t="s">
        <v>363</v>
      </c>
      <c r="AM55" s="8" t="s">
        <v>424</v>
      </c>
      <c r="AN55" s="8" t="s">
        <v>408</v>
      </c>
      <c r="AQ55" s="128"/>
      <c r="AR55" s="128"/>
      <c r="AS55" s="128"/>
      <c r="AT55" s="128"/>
      <c r="AU55" s="128"/>
      <c r="AV55" s="128"/>
    </row>
    <row r="56" ht="16.5" customHeight="1">
      <c r="A56" s="170">
        <v>44121.0</v>
      </c>
      <c r="B56" s="8" t="s">
        <v>215</v>
      </c>
      <c r="C56" s="128"/>
      <c r="D56" s="128"/>
      <c r="E56" s="128"/>
      <c r="F56" s="128"/>
      <c r="G56" s="128"/>
      <c r="H56" s="128"/>
      <c r="I56" s="128"/>
      <c r="J56" s="128"/>
      <c r="K56" s="128"/>
      <c r="L56" s="128"/>
      <c r="M56" s="128"/>
      <c r="N56" s="128"/>
      <c r="O56" s="128"/>
      <c r="P56" s="8">
        <v>1272320.0</v>
      </c>
      <c r="Q56" s="8">
        <v>64190.0</v>
      </c>
      <c r="R56" s="8">
        <v>1208130.0</v>
      </c>
      <c r="S56" s="8">
        <v>36971.0</v>
      </c>
      <c r="T56" s="8">
        <v>1964.0</v>
      </c>
      <c r="U56" s="8">
        <v>773225.0</v>
      </c>
      <c r="V56" s="174">
        <v>39316.0</v>
      </c>
      <c r="W56" s="174">
        <v>742327.0</v>
      </c>
      <c r="Y56" s="174">
        <v>190.0</v>
      </c>
      <c r="Z56" s="179">
        <v>2886.0</v>
      </c>
      <c r="AA56" s="174">
        <v>44.0</v>
      </c>
      <c r="AC56" s="174">
        <v>15.0</v>
      </c>
      <c r="AE56" s="174">
        <v>5870.0</v>
      </c>
      <c r="AF56" s="174">
        <v>620.0</v>
      </c>
      <c r="AH56" s="128"/>
      <c r="AI56" s="175">
        <v>44121.12569444445</v>
      </c>
      <c r="AJ56" s="175">
        <v>44121.69930555555</v>
      </c>
      <c r="AK56" s="8" t="s">
        <v>339</v>
      </c>
      <c r="AL56" s="8" t="s">
        <v>363</v>
      </c>
      <c r="AM56" s="8" t="s">
        <v>424</v>
      </c>
      <c r="AN56" s="8" t="s">
        <v>408</v>
      </c>
      <c r="AQ56" s="128"/>
      <c r="AR56" s="128"/>
      <c r="AS56" s="128"/>
      <c r="AT56" s="128"/>
      <c r="AU56" s="128"/>
      <c r="AV56" s="128"/>
    </row>
    <row r="57" ht="16.5" customHeight="1">
      <c r="A57" s="170">
        <v>44120.0</v>
      </c>
      <c r="B57" s="8" t="s">
        <v>215</v>
      </c>
      <c r="C57" s="128"/>
      <c r="D57" s="128"/>
      <c r="E57" s="128"/>
      <c r="F57" s="128"/>
      <c r="G57" s="128"/>
      <c r="H57" s="128"/>
      <c r="I57" s="128"/>
      <c r="J57" s="128"/>
      <c r="K57" s="128"/>
      <c r="L57" s="128"/>
      <c r="M57" s="128"/>
      <c r="N57" s="128"/>
      <c r="O57" s="128"/>
      <c r="P57" s="8">
        <v>1260818.0</v>
      </c>
      <c r="Q57" s="8">
        <v>63857.0</v>
      </c>
      <c r="R57" s="8">
        <v>1196961.0</v>
      </c>
      <c r="S57" s="8">
        <v>36971.0</v>
      </c>
      <c r="T57" s="8">
        <v>1964.0</v>
      </c>
      <c r="U57" s="8">
        <v>773225.0</v>
      </c>
      <c r="V57" s="174">
        <v>38935.0</v>
      </c>
      <c r="W57" s="174">
        <v>736254.0</v>
      </c>
      <c r="Y57" s="174">
        <v>190.0</v>
      </c>
      <c r="Z57" s="179">
        <v>2886.0</v>
      </c>
      <c r="AA57" s="174">
        <v>44.0</v>
      </c>
      <c r="AC57" s="174">
        <v>15.0</v>
      </c>
      <c r="AE57" s="174">
        <v>5870.0</v>
      </c>
      <c r="AF57" s="174">
        <v>617.0</v>
      </c>
      <c r="AH57" s="128"/>
      <c r="AI57" s="175">
        <v>44120.12569444445</v>
      </c>
      <c r="AJ57" s="175">
        <v>44120.68819444445</v>
      </c>
      <c r="AK57" s="8" t="s">
        <v>423</v>
      </c>
      <c r="AL57" s="8" t="s">
        <v>349</v>
      </c>
      <c r="AM57" s="8" t="s">
        <v>424</v>
      </c>
      <c r="AN57" s="8" t="s">
        <v>408</v>
      </c>
      <c r="AQ57" s="128"/>
      <c r="AR57" s="128"/>
      <c r="AS57" s="128"/>
      <c r="AT57" s="128"/>
      <c r="AU57" s="128"/>
      <c r="AV57" s="128"/>
    </row>
    <row r="58" ht="16.5" customHeight="1">
      <c r="A58" s="170">
        <v>44119.0</v>
      </c>
      <c r="B58" s="8" t="s">
        <v>215</v>
      </c>
      <c r="C58" s="128"/>
      <c r="D58" s="128"/>
      <c r="E58" s="128"/>
      <c r="F58" s="128"/>
      <c r="G58" s="128"/>
      <c r="H58" s="128"/>
      <c r="I58" s="128"/>
      <c r="J58" s="128"/>
      <c r="K58" s="128"/>
      <c r="L58" s="128"/>
      <c r="M58" s="128"/>
      <c r="N58" s="128"/>
      <c r="O58" s="128"/>
      <c r="P58" s="8">
        <v>1246662.0</v>
      </c>
      <c r="Q58" s="8">
        <v>63422.0</v>
      </c>
      <c r="R58" s="8">
        <v>1183240.0</v>
      </c>
      <c r="S58" s="8">
        <v>36585.0</v>
      </c>
      <c r="T58" s="8">
        <v>1940.0</v>
      </c>
      <c r="U58" s="8">
        <v>767336.0</v>
      </c>
      <c r="V58" s="174">
        <v>38525.0</v>
      </c>
      <c r="W58" s="174">
        <v>730751.0</v>
      </c>
      <c r="Y58" s="174">
        <v>199.0</v>
      </c>
      <c r="Z58" s="179">
        <v>2868.0</v>
      </c>
      <c r="AA58" s="174">
        <v>49.0</v>
      </c>
      <c r="AC58" s="174">
        <v>16.0</v>
      </c>
      <c r="AE58" s="174">
        <v>5870.0</v>
      </c>
      <c r="AF58" s="174">
        <v>611.0</v>
      </c>
      <c r="AH58" s="128"/>
      <c r="AI58" s="175">
        <v>44119.12569444445</v>
      </c>
      <c r="AJ58" s="175">
        <v>44119.714583333334</v>
      </c>
      <c r="AK58" s="8" t="s">
        <v>411</v>
      </c>
      <c r="AL58" s="8" t="s">
        <v>344</v>
      </c>
      <c r="AM58" s="8" t="s">
        <v>424</v>
      </c>
      <c r="AN58" s="8" t="s">
        <v>408</v>
      </c>
      <c r="AQ58" s="128"/>
      <c r="AR58" s="128"/>
      <c r="AS58" s="128"/>
      <c r="AT58" s="128"/>
      <c r="AU58" s="128"/>
      <c r="AV58" s="128"/>
    </row>
    <row r="59" ht="16.5" customHeight="1">
      <c r="A59" s="170">
        <v>44118.0</v>
      </c>
      <c r="B59" s="8" t="s">
        <v>215</v>
      </c>
      <c r="C59" s="128"/>
      <c r="D59" s="128"/>
      <c r="E59" s="128"/>
      <c r="F59" s="128"/>
      <c r="G59" s="128"/>
      <c r="H59" s="128"/>
      <c r="I59" s="128"/>
      <c r="J59" s="128"/>
      <c r="K59" s="128"/>
      <c r="L59" s="128"/>
      <c r="M59" s="128"/>
      <c r="N59" s="128"/>
      <c r="O59" s="128"/>
      <c r="P59" s="8">
        <v>1229877.0</v>
      </c>
      <c r="Q59" s="8">
        <v>62869.0</v>
      </c>
      <c r="R59" s="8">
        <v>1167008.0</v>
      </c>
      <c r="S59" s="8">
        <v>36242.0</v>
      </c>
      <c r="T59" s="8">
        <v>1918.0</v>
      </c>
      <c r="U59" s="8">
        <v>759634.0</v>
      </c>
      <c r="V59" s="174">
        <v>38160.0</v>
      </c>
      <c r="W59" s="174">
        <v>723392.0</v>
      </c>
      <c r="Y59" s="174">
        <v>202.0</v>
      </c>
      <c r="Z59" s="179">
        <v>2848.0</v>
      </c>
      <c r="AA59" s="174">
        <v>50.0</v>
      </c>
      <c r="AC59" s="174">
        <v>20.0</v>
      </c>
      <c r="AE59" s="174">
        <v>5870.0</v>
      </c>
      <c r="AF59" s="174">
        <v>608.0</v>
      </c>
      <c r="AH59" s="128"/>
      <c r="AI59" s="175">
        <v>44118.12569444445</v>
      </c>
      <c r="AJ59" s="175">
        <v>44118.711805555555</v>
      </c>
      <c r="AK59" s="8" t="s">
        <v>426</v>
      </c>
      <c r="AL59" s="8" t="s">
        <v>344</v>
      </c>
      <c r="AM59" s="8" t="s">
        <v>424</v>
      </c>
      <c r="AN59" s="8" t="s">
        <v>408</v>
      </c>
      <c r="AQ59" s="128"/>
      <c r="AR59" s="128"/>
      <c r="AS59" s="128"/>
      <c r="AT59" s="128"/>
      <c r="AU59" s="128"/>
      <c r="AV59" s="128"/>
    </row>
    <row r="60" ht="16.5" customHeight="1">
      <c r="A60" s="170">
        <v>44117.0</v>
      </c>
      <c r="B60" s="8" t="s">
        <v>215</v>
      </c>
      <c r="C60" s="128"/>
      <c r="D60" s="128"/>
      <c r="E60" s="128"/>
      <c r="F60" s="128"/>
      <c r="G60" s="128"/>
      <c r="H60" s="128"/>
      <c r="I60" s="128"/>
      <c r="J60" s="128"/>
      <c r="K60" s="128"/>
      <c r="L60" s="128"/>
      <c r="M60" s="128"/>
      <c r="N60" s="128"/>
      <c r="O60" s="128"/>
      <c r="P60" s="8">
        <v>1218594.0</v>
      </c>
      <c r="Q60" s="8">
        <v>62465.0</v>
      </c>
      <c r="R60" s="8">
        <v>1156129.0</v>
      </c>
      <c r="S60" s="8">
        <v>35878.0</v>
      </c>
      <c r="T60" s="8">
        <v>1902.0</v>
      </c>
      <c r="U60" s="8">
        <v>749375.0</v>
      </c>
      <c r="V60" s="174">
        <v>37780.0</v>
      </c>
      <c r="W60" s="174">
        <v>713497.0</v>
      </c>
      <c r="Y60" s="174">
        <v>210.0</v>
      </c>
      <c r="Z60" s="179">
        <v>2817.0</v>
      </c>
      <c r="AA60" s="174">
        <v>47.0</v>
      </c>
      <c r="AC60" s="174">
        <v>19.0</v>
      </c>
      <c r="AE60" s="174">
        <v>5870.0</v>
      </c>
      <c r="AF60" s="174">
        <v>605.0</v>
      </c>
      <c r="AH60" s="128"/>
      <c r="AI60" s="175">
        <v>44117.12569444445</v>
      </c>
      <c r="AJ60" s="175">
        <v>44117.70763888889</v>
      </c>
      <c r="AK60" s="8" t="s">
        <v>369</v>
      </c>
      <c r="AL60" s="8" t="s">
        <v>315</v>
      </c>
      <c r="AM60" s="8" t="s">
        <v>424</v>
      </c>
      <c r="AN60" s="8" t="s">
        <v>408</v>
      </c>
      <c r="AQ60" s="128"/>
      <c r="AR60" s="128"/>
      <c r="AS60" s="128"/>
      <c r="AT60" s="128"/>
      <c r="AU60" s="128"/>
      <c r="AV60" s="128"/>
    </row>
    <row r="61" ht="16.5" customHeight="1">
      <c r="A61" s="170">
        <v>44116.0</v>
      </c>
      <c r="B61" s="8" t="s">
        <v>215</v>
      </c>
      <c r="C61" s="128"/>
      <c r="D61" s="128"/>
      <c r="E61" s="128"/>
      <c r="F61" s="128"/>
      <c r="G61" s="128"/>
      <c r="H61" s="128"/>
      <c r="I61" s="128"/>
      <c r="J61" s="128"/>
      <c r="K61" s="128"/>
      <c r="L61" s="128"/>
      <c r="M61" s="128"/>
      <c r="N61" s="128"/>
      <c r="O61" s="128"/>
      <c r="P61" s="8">
        <v>1204781.0</v>
      </c>
      <c r="Q61" s="8">
        <v>62005.0</v>
      </c>
      <c r="R61" s="8">
        <v>1142776.0</v>
      </c>
      <c r="S61" s="8">
        <v>35581.0</v>
      </c>
      <c r="T61" s="8">
        <v>1886.0</v>
      </c>
      <c r="U61" s="8">
        <v>743369.0</v>
      </c>
      <c r="V61" s="174">
        <v>37467.0</v>
      </c>
      <c r="W61" s="174">
        <v>707788.0</v>
      </c>
      <c r="Y61" s="174">
        <v>220.0</v>
      </c>
      <c r="Z61" s="179">
        <v>2804.0</v>
      </c>
      <c r="AA61" s="174">
        <v>55.0</v>
      </c>
      <c r="AC61" s="174">
        <v>21.0</v>
      </c>
      <c r="AE61" s="174">
        <v>5870.0</v>
      </c>
      <c r="AF61" s="174">
        <v>599.0</v>
      </c>
      <c r="AH61" s="128"/>
      <c r="AI61" s="175">
        <v>44116.12569444445</v>
      </c>
      <c r="AJ61" s="175">
        <v>44116.69236111111</v>
      </c>
      <c r="AK61" s="8" t="s">
        <v>357</v>
      </c>
      <c r="AL61" s="8" t="s">
        <v>325</v>
      </c>
      <c r="AM61" s="8" t="s">
        <v>424</v>
      </c>
      <c r="AN61" s="8" t="s">
        <v>408</v>
      </c>
      <c r="AQ61" s="128"/>
      <c r="AR61" s="128"/>
      <c r="AS61" s="128"/>
      <c r="AT61" s="128"/>
      <c r="AU61" s="128"/>
      <c r="AV61" s="128"/>
    </row>
    <row r="62" ht="16.5" customHeight="1">
      <c r="A62" s="170">
        <v>44115.0</v>
      </c>
      <c r="B62" s="8" t="s">
        <v>215</v>
      </c>
      <c r="C62" s="128"/>
      <c r="D62" s="128"/>
      <c r="E62" s="128"/>
      <c r="F62" s="128"/>
      <c r="G62" s="128"/>
      <c r="H62" s="128"/>
      <c r="I62" s="128"/>
      <c r="J62" s="128"/>
      <c r="K62" s="128"/>
      <c r="L62" s="128"/>
      <c r="M62" s="128"/>
      <c r="N62" s="128"/>
      <c r="O62" s="128"/>
      <c r="P62" s="8">
        <v>1197997.0</v>
      </c>
      <c r="Q62" s="8">
        <v>61757.0</v>
      </c>
      <c r="R62" s="8">
        <v>1136240.0</v>
      </c>
      <c r="S62" s="8">
        <v>34685.0</v>
      </c>
      <c r="T62" s="8">
        <v>1841.0</v>
      </c>
      <c r="U62" s="8">
        <v>728830.0</v>
      </c>
      <c r="V62" s="174">
        <v>37262.0</v>
      </c>
      <c r="W62" s="174">
        <v>703971.0</v>
      </c>
      <c r="Y62" s="174">
        <v>212.0</v>
      </c>
      <c r="Z62" s="179">
        <v>2741.0</v>
      </c>
      <c r="AA62" s="174">
        <v>49.0</v>
      </c>
      <c r="AC62" s="174">
        <v>18.0</v>
      </c>
      <c r="AE62" s="174">
        <v>5870.0</v>
      </c>
      <c r="AF62" s="174">
        <v>599.0</v>
      </c>
      <c r="AH62" s="128"/>
      <c r="AI62" s="175">
        <v>44115.12569444445</v>
      </c>
      <c r="AJ62" s="175">
        <v>44115.74375</v>
      </c>
      <c r="AK62" s="8" t="s">
        <v>359</v>
      </c>
      <c r="AL62" s="8" t="s">
        <v>353</v>
      </c>
      <c r="AM62" s="8" t="s">
        <v>424</v>
      </c>
      <c r="AN62" s="8" t="s">
        <v>408</v>
      </c>
      <c r="AQ62" s="128"/>
      <c r="AR62" s="128"/>
      <c r="AS62" s="128"/>
      <c r="AT62" s="128"/>
      <c r="AU62" s="128"/>
      <c r="AV62" s="128"/>
    </row>
    <row r="63" ht="16.5" customHeight="1">
      <c r="A63" s="170">
        <v>44114.0</v>
      </c>
      <c r="B63" s="8" t="s">
        <v>215</v>
      </c>
      <c r="C63" s="128"/>
      <c r="D63" s="128"/>
      <c r="E63" s="128"/>
      <c r="F63" s="128"/>
      <c r="G63" s="128"/>
      <c r="H63" s="128"/>
      <c r="I63" s="128"/>
      <c r="J63" s="128"/>
      <c r="K63" s="128"/>
      <c r="L63" s="128"/>
      <c r="M63" s="128"/>
      <c r="N63" s="128"/>
      <c r="O63" s="128"/>
      <c r="P63" s="8">
        <v>1189305.0</v>
      </c>
      <c r="Q63" s="8">
        <v>61409.0</v>
      </c>
      <c r="R63" s="8">
        <v>1127896.0</v>
      </c>
      <c r="S63" s="8">
        <v>34685.0</v>
      </c>
      <c r="T63" s="8">
        <v>1841.0</v>
      </c>
      <c r="U63" s="8">
        <v>728830.0</v>
      </c>
      <c r="V63" s="174">
        <v>36935.0</v>
      </c>
      <c r="W63" s="174">
        <v>699663.0</v>
      </c>
      <c r="Y63" s="174">
        <v>212.0</v>
      </c>
      <c r="Z63" s="179">
        <v>2741.0</v>
      </c>
      <c r="AA63" s="174">
        <v>49.0</v>
      </c>
      <c r="AC63" s="174">
        <v>18.0</v>
      </c>
      <c r="AE63" s="174">
        <v>5870.0</v>
      </c>
      <c r="AF63" s="174">
        <v>599.0</v>
      </c>
      <c r="AH63" s="128"/>
      <c r="AI63" s="175">
        <v>44114.0</v>
      </c>
      <c r="AJ63" s="175">
        <v>44114.73333333334</v>
      </c>
      <c r="AK63" s="8" t="s">
        <v>339</v>
      </c>
      <c r="AL63" s="8" t="s">
        <v>349</v>
      </c>
      <c r="AM63" s="8" t="s">
        <v>427</v>
      </c>
      <c r="AN63" s="8" t="s">
        <v>408</v>
      </c>
      <c r="AQ63" s="128"/>
      <c r="AR63" s="128"/>
      <c r="AS63" s="128"/>
      <c r="AT63" s="128"/>
      <c r="AU63" s="128"/>
      <c r="AV63" s="128"/>
    </row>
    <row r="64" ht="16.5" customHeight="1">
      <c r="A64" s="170">
        <v>44113.0</v>
      </c>
      <c r="B64" s="8" t="s">
        <v>215</v>
      </c>
      <c r="C64" s="128"/>
      <c r="D64" s="128"/>
      <c r="E64" s="128"/>
      <c r="F64" s="128"/>
      <c r="G64" s="128"/>
      <c r="H64" s="128"/>
      <c r="I64" s="128"/>
      <c r="J64" s="128"/>
      <c r="K64" s="128"/>
      <c r="L64" s="128"/>
      <c r="M64" s="128"/>
      <c r="N64" s="128"/>
      <c r="O64" s="128"/>
      <c r="P64" s="8">
        <v>1176669.0</v>
      </c>
      <c r="Q64" s="8">
        <v>60964.0</v>
      </c>
      <c r="R64" s="8">
        <v>1115705.0</v>
      </c>
      <c r="S64" s="8">
        <v>34685.0</v>
      </c>
      <c r="T64" s="8">
        <v>1841.0</v>
      </c>
      <c r="U64" s="8">
        <v>728830.0</v>
      </c>
      <c r="V64" s="174">
        <v>36526.0</v>
      </c>
      <c r="W64" s="174">
        <v>694145.0</v>
      </c>
      <c r="Y64" s="174">
        <v>212.0</v>
      </c>
      <c r="Z64" s="179">
        <v>2741.0</v>
      </c>
      <c r="AA64" s="174">
        <v>49.0</v>
      </c>
      <c r="AC64" s="174">
        <v>18.0</v>
      </c>
      <c r="AE64" s="174">
        <v>5870.0</v>
      </c>
      <c r="AF64" s="174">
        <v>597.0</v>
      </c>
      <c r="AH64" s="128"/>
      <c r="AI64" s="175">
        <v>44113.12569444445</v>
      </c>
      <c r="AJ64" s="175">
        <v>44113.675</v>
      </c>
      <c r="AK64" s="8" t="s">
        <v>320</v>
      </c>
      <c r="AL64" s="8" t="s">
        <v>349</v>
      </c>
      <c r="AM64" s="8" t="s">
        <v>428</v>
      </c>
      <c r="AN64" s="8" t="s">
        <v>408</v>
      </c>
      <c r="AQ64" s="128"/>
      <c r="AR64" s="128"/>
      <c r="AS64" s="128"/>
      <c r="AT64" s="128"/>
      <c r="AU64" s="128"/>
      <c r="AV64" s="128"/>
    </row>
    <row r="65" ht="16.5" customHeight="1">
      <c r="A65" s="170">
        <v>44112.0</v>
      </c>
      <c r="B65" s="8" t="s">
        <v>215</v>
      </c>
      <c r="C65" s="128"/>
      <c r="D65" s="128"/>
      <c r="E65" s="128"/>
      <c r="F65" s="128"/>
      <c r="G65" s="128"/>
      <c r="H65" s="128"/>
      <c r="I65" s="128"/>
      <c r="J65" s="128"/>
      <c r="K65" s="128"/>
      <c r="L65" s="128"/>
      <c r="M65" s="128"/>
      <c r="N65" s="128"/>
      <c r="O65" s="128"/>
      <c r="P65" s="8">
        <v>1163149.0</v>
      </c>
      <c r="Q65" s="8">
        <v>60481.0</v>
      </c>
      <c r="R65" s="8">
        <v>1102668.0</v>
      </c>
      <c r="S65" s="8">
        <v>34300.0</v>
      </c>
      <c r="T65" s="8">
        <v>1816.0</v>
      </c>
      <c r="U65" s="8">
        <v>722562.0</v>
      </c>
      <c r="V65" s="174">
        <v>36116.0</v>
      </c>
      <c r="W65" s="174">
        <v>688262.0</v>
      </c>
      <c r="Y65" s="174">
        <v>197.0</v>
      </c>
      <c r="Z65" s="179">
        <v>2727.0</v>
      </c>
      <c r="AA65" s="174">
        <v>39.0</v>
      </c>
      <c r="AC65" s="174">
        <v>14.0</v>
      </c>
      <c r="AE65" s="174">
        <v>5870.0</v>
      </c>
      <c r="AF65" s="174">
        <v>594.0</v>
      </c>
      <c r="AH65" s="128"/>
      <c r="AI65" s="175">
        <v>44112.12569444445</v>
      </c>
      <c r="AJ65" s="175">
        <v>44113.02024305555</v>
      </c>
      <c r="AK65" s="8" t="s">
        <v>360</v>
      </c>
      <c r="AL65" s="8" t="s">
        <v>326</v>
      </c>
      <c r="AM65" s="8" t="s">
        <v>429</v>
      </c>
      <c r="AN65" s="8" t="s">
        <v>408</v>
      </c>
      <c r="AQ65" s="128"/>
      <c r="AR65" s="128"/>
      <c r="AS65" s="128"/>
      <c r="AT65" s="128"/>
      <c r="AU65" s="128"/>
      <c r="AV65" s="128"/>
    </row>
    <row r="66" ht="16.5" customHeight="1">
      <c r="A66" s="170">
        <v>44111.0</v>
      </c>
      <c r="B66" s="8" t="s">
        <v>215</v>
      </c>
      <c r="C66" s="128"/>
      <c r="D66" s="128"/>
      <c r="E66" s="128"/>
      <c r="F66" s="128"/>
      <c r="G66" s="128"/>
      <c r="H66" s="128"/>
      <c r="I66" s="128"/>
      <c r="J66" s="128"/>
      <c r="K66" s="128"/>
      <c r="L66" s="128"/>
      <c r="M66" s="128"/>
      <c r="N66" s="128"/>
      <c r="O66" s="128"/>
      <c r="P66" s="8">
        <v>1151507.0</v>
      </c>
      <c r="Q66" s="8">
        <v>60126.0</v>
      </c>
      <c r="R66" s="8">
        <v>1091381.0</v>
      </c>
      <c r="S66" s="8">
        <v>33843.0</v>
      </c>
      <c r="T66" s="8">
        <v>1791.0</v>
      </c>
      <c r="U66" s="8">
        <v>716777.0</v>
      </c>
      <c r="V66" s="174">
        <v>35634.0</v>
      </c>
      <c r="W66" s="174">
        <v>682934.0</v>
      </c>
      <c r="Y66" s="174">
        <v>197.0</v>
      </c>
      <c r="Z66" s="179">
        <v>2705.0</v>
      </c>
      <c r="AA66" s="174">
        <v>39.0</v>
      </c>
      <c r="AC66" s="174">
        <v>14.0</v>
      </c>
      <c r="AE66" s="174">
        <v>5870.0</v>
      </c>
      <c r="AF66" s="174">
        <v>583.0</v>
      </c>
      <c r="AH66" s="128"/>
      <c r="AI66" s="175">
        <v>44111.12569444445</v>
      </c>
      <c r="AJ66" s="175">
        <v>44111.73541666666</v>
      </c>
      <c r="AK66" s="8" t="s">
        <v>320</v>
      </c>
      <c r="AL66" s="8" t="s">
        <v>353</v>
      </c>
      <c r="AM66" s="8" t="s">
        <v>429</v>
      </c>
      <c r="AN66" s="8" t="s">
        <v>408</v>
      </c>
      <c r="AQ66" s="128"/>
      <c r="AR66" s="128"/>
      <c r="AS66" s="128"/>
      <c r="AT66" s="128"/>
      <c r="AU66" s="128"/>
      <c r="AV66" s="128"/>
    </row>
    <row r="67" ht="16.5" customHeight="1">
      <c r="A67" s="170">
        <v>44110.0</v>
      </c>
      <c r="B67" s="8" t="s">
        <v>215</v>
      </c>
      <c r="C67" s="128"/>
      <c r="D67" s="128"/>
      <c r="E67" s="128"/>
      <c r="F67" s="128"/>
      <c r="G67" s="128"/>
      <c r="H67" s="128"/>
      <c r="I67" s="128"/>
      <c r="J67" s="128"/>
      <c r="K67" s="128"/>
      <c r="L67" s="128"/>
      <c r="M67" s="128"/>
      <c r="N67" s="128"/>
      <c r="O67" s="128"/>
      <c r="P67" s="8">
        <v>1141677.0</v>
      </c>
      <c r="Q67" s="8">
        <v>59844.0</v>
      </c>
      <c r="R67" s="8">
        <v>1081833.0</v>
      </c>
      <c r="S67" s="8">
        <v>33575.0</v>
      </c>
      <c r="T67" s="8">
        <v>1765.0</v>
      </c>
      <c r="U67" s="8">
        <v>711633.0</v>
      </c>
      <c r="V67" s="174">
        <v>35340.0</v>
      </c>
      <c r="W67" s="174">
        <v>678058.0</v>
      </c>
      <c r="Y67" s="174">
        <v>178.0</v>
      </c>
      <c r="Z67" s="179">
        <v>2680.0</v>
      </c>
      <c r="AA67" s="174">
        <v>55.0</v>
      </c>
      <c r="AC67" s="174">
        <v>18.0</v>
      </c>
      <c r="AE67" s="174">
        <v>5870.0</v>
      </c>
      <c r="AF67" s="174">
        <v>581.0</v>
      </c>
      <c r="AH67" s="128"/>
      <c r="AI67" s="175">
        <v>44110.12569444445</v>
      </c>
      <c r="AJ67" s="175">
        <v>44110.69305555556</v>
      </c>
      <c r="AK67" s="8" t="s">
        <v>309</v>
      </c>
      <c r="AL67" s="8" t="s">
        <v>349</v>
      </c>
      <c r="AM67" s="8" t="s">
        <v>429</v>
      </c>
      <c r="AN67" s="8" t="s">
        <v>408</v>
      </c>
      <c r="AQ67" s="128"/>
      <c r="AR67" s="128"/>
      <c r="AS67" s="128"/>
      <c r="AT67" s="128"/>
      <c r="AU67" s="128"/>
      <c r="AV67" s="128"/>
    </row>
    <row r="68" ht="16.5" customHeight="1">
      <c r="A68" s="170">
        <v>44109.0</v>
      </c>
      <c r="B68" s="8" t="s">
        <v>215</v>
      </c>
      <c r="C68" s="128"/>
      <c r="D68" s="128"/>
      <c r="E68" s="128"/>
      <c r="F68" s="128"/>
      <c r="G68" s="128"/>
      <c r="H68" s="128"/>
      <c r="I68" s="128"/>
      <c r="J68" s="128"/>
      <c r="K68" s="128"/>
      <c r="L68" s="128"/>
      <c r="M68" s="128"/>
      <c r="N68" s="128"/>
      <c r="O68" s="128"/>
      <c r="P68" s="8">
        <v>1133099.0</v>
      </c>
      <c r="Q68" s="8">
        <v>59558.0</v>
      </c>
      <c r="R68" s="8">
        <v>1073541.0</v>
      </c>
      <c r="S68" s="8">
        <v>33329.0</v>
      </c>
      <c r="T68" s="8">
        <v>1720.0</v>
      </c>
      <c r="U68" s="8">
        <v>707292.0</v>
      </c>
      <c r="V68" s="174">
        <v>35049.0</v>
      </c>
      <c r="W68" s="174">
        <v>673963.0</v>
      </c>
      <c r="Y68" s="174">
        <v>184.0</v>
      </c>
      <c r="Z68" s="179">
        <v>2657.0</v>
      </c>
      <c r="AA68" s="174">
        <v>43.0</v>
      </c>
      <c r="AC68" s="174">
        <v>18.0</v>
      </c>
      <c r="AE68" s="174">
        <v>5826.0</v>
      </c>
      <c r="AF68" s="174">
        <v>572.0</v>
      </c>
      <c r="AH68" s="128"/>
      <c r="AI68" s="175">
        <v>44109.12569444445</v>
      </c>
      <c r="AJ68" s="175">
        <v>44109.72430555556</v>
      </c>
      <c r="AK68" s="8" t="s">
        <v>320</v>
      </c>
      <c r="AL68" s="8" t="s">
        <v>326</v>
      </c>
      <c r="AM68" s="8" t="s">
        <v>430</v>
      </c>
      <c r="AN68" s="8" t="s">
        <v>408</v>
      </c>
      <c r="AQ68" s="128"/>
      <c r="AR68" s="128"/>
      <c r="AS68" s="128"/>
      <c r="AT68" s="128"/>
      <c r="AU68" s="128"/>
      <c r="AV68" s="128"/>
    </row>
    <row r="69" ht="16.5" customHeight="1">
      <c r="A69" s="170">
        <v>44108.0</v>
      </c>
      <c r="B69" s="8" t="s">
        <v>215</v>
      </c>
      <c r="C69" s="128"/>
      <c r="D69" s="128"/>
      <c r="E69" s="128"/>
      <c r="F69" s="128"/>
      <c r="G69" s="128"/>
      <c r="H69" s="128"/>
      <c r="I69" s="128"/>
      <c r="J69" s="128"/>
      <c r="K69" s="128"/>
      <c r="L69" s="128"/>
      <c r="M69" s="128"/>
      <c r="N69" s="128"/>
      <c r="O69" s="128"/>
      <c r="P69" s="8">
        <v>1127409.0</v>
      </c>
      <c r="Q69" s="8">
        <v>59320.0</v>
      </c>
      <c r="R69" s="8">
        <v>1068089.0</v>
      </c>
      <c r="S69" s="8">
        <v>32486.0</v>
      </c>
      <c r="T69" s="8">
        <v>1677.0</v>
      </c>
      <c r="U69" s="8">
        <v>695616.0</v>
      </c>
      <c r="V69" s="174">
        <v>34770.0</v>
      </c>
      <c r="W69" s="174">
        <v>670666.0</v>
      </c>
      <c r="Y69" s="174">
        <v>176.0</v>
      </c>
      <c r="Z69" s="179">
        <v>2618.0</v>
      </c>
      <c r="AA69" s="174">
        <v>48.0</v>
      </c>
      <c r="AC69" s="174">
        <v>17.0</v>
      </c>
      <c r="AE69" s="174">
        <v>5752.0</v>
      </c>
      <c r="AF69" s="174">
        <v>572.0</v>
      </c>
      <c r="AH69" s="128"/>
      <c r="AI69" s="175">
        <v>44108.12569444445</v>
      </c>
      <c r="AJ69" s="175">
        <v>44108.7125</v>
      </c>
      <c r="AK69" s="8" t="s">
        <v>309</v>
      </c>
      <c r="AL69" s="8" t="s">
        <v>359</v>
      </c>
      <c r="AM69" s="8" t="s">
        <v>430</v>
      </c>
      <c r="AN69" s="8" t="s">
        <v>408</v>
      </c>
      <c r="AQ69" s="128"/>
      <c r="AR69" s="128"/>
      <c r="AS69" s="128"/>
      <c r="AT69" s="128"/>
      <c r="AU69" s="128"/>
      <c r="AV69" s="128"/>
    </row>
    <row r="70" ht="16.5" customHeight="1">
      <c r="A70" s="170">
        <v>44107.0</v>
      </c>
      <c r="B70" s="8" t="s">
        <v>215</v>
      </c>
      <c r="C70" s="128"/>
      <c r="D70" s="128"/>
      <c r="E70" s="128"/>
      <c r="F70" s="128"/>
      <c r="G70" s="128"/>
      <c r="H70" s="128"/>
      <c r="I70" s="128"/>
      <c r="J70" s="128"/>
      <c r="K70" s="128"/>
      <c r="L70" s="128"/>
      <c r="M70" s="128"/>
      <c r="N70" s="128"/>
      <c r="O70" s="128"/>
      <c r="P70" s="8">
        <v>1120616.0</v>
      </c>
      <c r="Q70" s="8">
        <v>59056.0</v>
      </c>
      <c r="R70" s="8">
        <v>1061560.0</v>
      </c>
      <c r="S70" s="8">
        <v>32486.0</v>
      </c>
      <c r="T70" s="8">
        <v>1677.0</v>
      </c>
      <c r="U70" s="8">
        <v>695616.0</v>
      </c>
      <c r="V70" s="174">
        <v>34511.0</v>
      </c>
      <c r="W70" s="174">
        <v>667392.0</v>
      </c>
      <c r="Y70" s="174">
        <v>176.0</v>
      </c>
      <c r="Z70" s="179">
        <v>2618.0</v>
      </c>
      <c r="AA70" s="174">
        <v>48.0</v>
      </c>
      <c r="AC70" s="174">
        <v>17.0</v>
      </c>
      <c r="AE70" s="174">
        <v>5752.0</v>
      </c>
      <c r="AF70" s="174">
        <v>571.0</v>
      </c>
      <c r="AH70" s="128"/>
      <c r="AI70" s="175">
        <v>44107.12569444445</v>
      </c>
      <c r="AJ70" s="175">
        <v>44107.697222222225</v>
      </c>
      <c r="AK70" s="8" t="s">
        <v>352</v>
      </c>
      <c r="AL70" s="8" t="s">
        <v>339</v>
      </c>
      <c r="AM70" s="8" t="s">
        <v>430</v>
      </c>
      <c r="AN70" s="8" t="s">
        <v>408</v>
      </c>
      <c r="AQ70" s="128"/>
      <c r="AR70" s="128"/>
      <c r="AS70" s="128"/>
      <c r="AT70" s="128"/>
      <c r="AU70" s="128"/>
      <c r="AV70" s="128"/>
    </row>
    <row r="71" ht="16.5" customHeight="1">
      <c r="A71" s="170">
        <v>44106.0</v>
      </c>
      <c r="B71" s="8" t="s">
        <v>215</v>
      </c>
      <c r="C71" s="128"/>
      <c r="D71" s="128"/>
      <c r="E71" s="128"/>
      <c r="F71" s="128"/>
      <c r="G71" s="128"/>
      <c r="H71" s="128"/>
      <c r="I71" s="128"/>
      <c r="J71" s="128"/>
      <c r="K71" s="128"/>
      <c r="L71" s="128"/>
      <c r="M71" s="128"/>
      <c r="N71" s="128"/>
      <c r="O71" s="128"/>
      <c r="P71" s="8">
        <v>1110713.0</v>
      </c>
      <c r="Q71" s="8">
        <v>58658.0</v>
      </c>
      <c r="R71" s="8">
        <v>1052055.0</v>
      </c>
      <c r="S71" s="8">
        <v>32486.0</v>
      </c>
      <c r="T71" s="8">
        <v>1677.0</v>
      </c>
      <c r="U71" s="8">
        <v>695616.0</v>
      </c>
      <c r="V71" s="174">
        <v>34163.0</v>
      </c>
      <c r="W71" s="174">
        <v>663130.0</v>
      </c>
      <c r="Y71" s="174">
        <v>176.0</v>
      </c>
      <c r="Z71" s="179">
        <v>2618.0</v>
      </c>
      <c r="AA71" s="174">
        <v>48.0</v>
      </c>
      <c r="AC71" s="174">
        <v>17.0</v>
      </c>
      <c r="AE71" s="174">
        <v>5738.0</v>
      </c>
      <c r="AF71" s="174">
        <v>563.0</v>
      </c>
      <c r="AH71" s="128"/>
      <c r="AI71" s="175">
        <v>44106.12569444445</v>
      </c>
      <c r="AJ71" s="175">
        <v>44106.69930555555</v>
      </c>
      <c r="AK71" s="8" t="s">
        <v>346</v>
      </c>
      <c r="AL71" s="8" t="s">
        <v>331</v>
      </c>
      <c r="AM71" s="8" t="s">
        <v>430</v>
      </c>
      <c r="AN71" s="8" t="s">
        <v>408</v>
      </c>
      <c r="AQ71" s="128"/>
      <c r="AR71" s="128"/>
      <c r="AS71" s="128"/>
      <c r="AT71" s="128"/>
      <c r="AU71" s="128"/>
      <c r="AV71" s="128"/>
    </row>
    <row r="72" ht="16.5" customHeight="1">
      <c r="A72" s="170">
        <v>44105.0</v>
      </c>
      <c r="B72" s="8" t="s">
        <v>215</v>
      </c>
      <c r="C72" s="128"/>
      <c r="D72" s="128"/>
      <c r="E72" s="128"/>
      <c r="F72" s="128"/>
      <c r="G72" s="128"/>
      <c r="H72" s="128"/>
      <c r="I72" s="128"/>
      <c r="J72" s="128"/>
      <c r="K72" s="128"/>
      <c r="L72" s="128"/>
      <c r="M72" s="128"/>
      <c r="N72" s="128"/>
      <c r="O72" s="128"/>
      <c r="P72" s="8">
        <v>1098803.0</v>
      </c>
      <c r="Q72" s="8">
        <v>58280.0</v>
      </c>
      <c r="R72" s="8">
        <v>1040523.0</v>
      </c>
      <c r="S72" s="8">
        <v>32201.0</v>
      </c>
      <c r="T72" s="8">
        <v>1661.0</v>
      </c>
      <c r="U72" s="8">
        <v>690284.0</v>
      </c>
      <c r="V72" s="174">
        <v>33862.0</v>
      </c>
      <c r="W72" s="174">
        <v>658083.0</v>
      </c>
      <c r="Y72" s="174">
        <v>179.0</v>
      </c>
      <c r="Z72" s="179">
        <v>2613.0</v>
      </c>
      <c r="AA72" s="174">
        <v>49.0</v>
      </c>
      <c r="AC72" s="174">
        <v>18.0</v>
      </c>
      <c r="AE72" s="174">
        <v>5738.0</v>
      </c>
      <c r="AF72" s="174">
        <v>560.0</v>
      </c>
      <c r="AH72" s="128"/>
      <c r="AI72" s="175">
        <v>44105.12569444445</v>
      </c>
      <c r="AJ72" s="175">
        <v>44105.711805555555</v>
      </c>
      <c r="AK72" s="8" t="s">
        <v>320</v>
      </c>
      <c r="AL72" s="8" t="s">
        <v>344</v>
      </c>
      <c r="AM72" s="8" t="s">
        <v>430</v>
      </c>
      <c r="AN72" s="8" t="s">
        <v>408</v>
      </c>
      <c r="AQ72" s="128"/>
      <c r="AR72" s="128"/>
      <c r="AS72" s="128"/>
      <c r="AT72" s="128"/>
      <c r="AU72" s="128"/>
      <c r="AV72" s="128"/>
    </row>
    <row r="73" ht="16.5" customHeight="1">
      <c r="A73" s="170">
        <v>44104.0</v>
      </c>
      <c r="B73" s="8" t="s">
        <v>215</v>
      </c>
      <c r="C73" s="128"/>
      <c r="D73" s="128"/>
      <c r="E73" s="128"/>
      <c r="F73" s="128"/>
      <c r="G73" s="128"/>
      <c r="H73" s="128"/>
      <c r="I73" s="128"/>
      <c r="J73" s="128"/>
      <c r="K73" s="128"/>
      <c r="L73" s="128"/>
      <c r="M73" s="128"/>
      <c r="N73" s="128"/>
      <c r="O73" s="128"/>
      <c r="P73" s="8">
        <v>1086859.0</v>
      </c>
      <c r="Q73" s="8">
        <v>57928.0</v>
      </c>
      <c r="R73" s="8">
        <v>1028931.0</v>
      </c>
      <c r="S73" s="8">
        <v>31871.0</v>
      </c>
      <c r="T73" s="8">
        <v>1638.0</v>
      </c>
      <c r="U73" s="8">
        <v>684235.0</v>
      </c>
      <c r="V73" s="174">
        <v>33509.0</v>
      </c>
      <c r="W73" s="174">
        <v>652364.0</v>
      </c>
      <c r="Y73" s="174">
        <v>170.0</v>
      </c>
      <c r="Z73" s="179">
        <v>2598.0</v>
      </c>
      <c r="AA73" s="174">
        <v>48.0</v>
      </c>
      <c r="AC73" s="174">
        <v>14.0</v>
      </c>
      <c r="AE73" s="174">
        <v>5720.0</v>
      </c>
      <c r="AF73" s="174">
        <v>559.0</v>
      </c>
      <c r="AH73" s="128"/>
      <c r="AI73" s="175">
        <v>44104.16666666667</v>
      </c>
      <c r="AJ73" s="175">
        <v>44104.759722222225</v>
      </c>
      <c r="AK73" s="8" t="s">
        <v>369</v>
      </c>
      <c r="AL73" s="8" t="s">
        <v>344</v>
      </c>
      <c r="AM73" s="8" t="s">
        <v>430</v>
      </c>
      <c r="AN73" s="8" t="s">
        <v>408</v>
      </c>
      <c r="AQ73" s="128"/>
      <c r="AR73" s="128"/>
      <c r="AS73" s="128"/>
      <c r="AT73" s="128"/>
      <c r="AU73" s="128"/>
      <c r="AV73" s="128"/>
    </row>
    <row r="74" ht="16.5" customHeight="1">
      <c r="A74" s="170">
        <v>44103.0</v>
      </c>
      <c r="B74" s="8" t="s">
        <v>215</v>
      </c>
      <c r="C74" s="128"/>
      <c r="D74" s="128"/>
      <c r="E74" s="128"/>
      <c r="F74" s="128"/>
      <c r="G74" s="128"/>
      <c r="H74" s="128"/>
      <c r="I74" s="128"/>
      <c r="J74" s="128"/>
      <c r="K74" s="128"/>
      <c r="L74" s="128"/>
      <c r="M74" s="128"/>
      <c r="N74" s="128"/>
      <c r="O74" s="128"/>
      <c r="P74" s="8">
        <v>1072515.0</v>
      </c>
      <c r="Q74" s="8">
        <v>57551.0</v>
      </c>
      <c r="R74" s="8">
        <v>1014964.0</v>
      </c>
      <c r="S74" s="8">
        <v>31678.0</v>
      </c>
      <c r="T74" s="8">
        <v>1613.0</v>
      </c>
      <c r="U74" s="8">
        <v>677770.0</v>
      </c>
      <c r="V74" s="174">
        <v>33291.0</v>
      </c>
      <c r="W74" s="174">
        <v>646092.0</v>
      </c>
      <c r="Y74" s="174">
        <v>173.0</v>
      </c>
      <c r="Z74" s="179">
        <v>2558.0</v>
      </c>
      <c r="AA74" s="174">
        <v>53.0</v>
      </c>
      <c r="AC74" s="174">
        <v>17.0</v>
      </c>
      <c r="AE74" s="174">
        <v>5538.0</v>
      </c>
      <c r="AF74" s="174">
        <v>555.0</v>
      </c>
      <c r="AH74" s="128"/>
      <c r="AI74" s="175">
        <v>44103.12569444445</v>
      </c>
      <c r="AJ74" s="175">
        <v>44103.70277777778</v>
      </c>
      <c r="AK74" s="8" t="s">
        <v>309</v>
      </c>
      <c r="AL74" s="8" t="s">
        <v>331</v>
      </c>
      <c r="AM74" s="8" t="s">
        <v>430</v>
      </c>
      <c r="AN74" s="8" t="s">
        <v>408</v>
      </c>
      <c r="AQ74" s="128"/>
      <c r="AR74" s="128"/>
      <c r="AS74" s="128"/>
      <c r="AT74" s="128"/>
      <c r="AU74" s="128"/>
      <c r="AV74" s="128"/>
    </row>
    <row r="75" ht="16.5" customHeight="1">
      <c r="A75" s="170">
        <v>44102.0</v>
      </c>
      <c r="B75" s="8" t="s">
        <v>215</v>
      </c>
      <c r="C75" s="128"/>
      <c r="D75" s="128"/>
      <c r="E75" s="128"/>
      <c r="F75" s="128"/>
      <c r="G75" s="128"/>
      <c r="H75" s="128"/>
      <c r="I75" s="128"/>
      <c r="J75" s="128"/>
      <c r="K75" s="128"/>
      <c r="L75" s="128"/>
      <c r="M75" s="128"/>
      <c r="N75" s="128"/>
      <c r="O75" s="128"/>
      <c r="P75" s="8">
        <v>1063982.0</v>
      </c>
      <c r="Q75" s="8">
        <v>57218.0</v>
      </c>
      <c r="R75" s="8">
        <v>1006764.0</v>
      </c>
      <c r="S75" s="8">
        <v>31390.0</v>
      </c>
      <c r="T75" s="8">
        <v>1604.0</v>
      </c>
      <c r="U75" s="8">
        <v>673425.0</v>
      </c>
      <c r="V75" s="174">
        <v>32994.0</v>
      </c>
      <c r="W75" s="174">
        <v>642035.0</v>
      </c>
      <c r="Y75" s="174">
        <v>191.0</v>
      </c>
      <c r="Z75" s="179">
        <v>2538.0</v>
      </c>
      <c r="AA75" s="174">
        <v>44.0</v>
      </c>
      <c r="AC75" s="174">
        <v>19.0</v>
      </c>
      <c r="AE75" s="174">
        <v>5490.0</v>
      </c>
      <c r="AF75" s="174">
        <v>547.0</v>
      </c>
      <c r="AH75" s="128"/>
      <c r="AI75" s="175">
        <v>44102.12569444445</v>
      </c>
      <c r="AJ75" s="175">
        <v>44102.70277777778</v>
      </c>
      <c r="AK75" s="8" t="s">
        <v>356</v>
      </c>
      <c r="AL75" s="8" t="s">
        <v>339</v>
      </c>
      <c r="AM75" s="8" t="s">
        <v>430</v>
      </c>
      <c r="AN75" s="8" t="s">
        <v>408</v>
      </c>
      <c r="AQ75" s="128"/>
      <c r="AR75" s="128"/>
      <c r="AS75" s="128"/>
      <c r="AT75" s="128"/>
      <c r="AU75" s="128"/>
      <c r="AV75" s="128"/>
    </row>
    <row r="76" ht="16.5" customHeight="1">
      <c r="A76" s="170">
        <v>44101.0</v>
      </c>
      <c r="B76" s="8" t="s">
        <v>215</v>
      </c>
      <c r="C76" s="128"/>
      <c r="D76" s="128"/>
      <c r="E76" s="128"/>
      <c r="F76" s="128"/>
      <c r="G76" s="128"/>
      <c r="H76" s="128"/>
      <c r="I76" s="128"/>
      <c r="J76" s="128"/>
      <c r="K76" s="128"/>
      <c r="L76" s="128"/>
      <c r="M76" s="128"/>
      <c r="N76" s="128"/>
      <c r="O76" s="128"/>
      <c r="P76" s="8">
        <v>1058679.0</v>
      </c>
      <c r="Q76" s="8">
        <v>57054.0</v>
      </c>
      <c r="R76" s="8">
        <v>1001625.0</v>
      </c>
      <c r="S76" s="8">
        <v>30742.0</v>
      </c>
      <c r="T76" s="8">
        <v>1572.0</v>
      </c>
      <c r="U76" s="8">
        <v>661334.0</v>
      </c>
      <c r="V76" s="174">
        <v>32820.0</v>
      </c>
      <c r="W76" s="174">
        <v>638670.0</v>
      </c>
      <c r="Y76" s="174">
        <v>199.0</v>
      </c>
      <c r="Z76" s="179">
        <v>2496.0</v>
      </c>
      <c r="AA76" s="174">
        <v>40.0</v>
      </c>
      <c r="AC76" s="174">
        <v>14.0</v>
      </c>
      <c r="AE76" s="174">
        <v>5490.0</v>
      </c>
      <c r="AF76" s="174">
        <v>547.0</v>
      </c>
      <c r="AH76" s="128"/>
      <c r="AI76" s="175">
        <v>44101.12569444445</v>
      </c>
      <c r="AJ76" s="175">
        <v>44101.73472222222</v>
      </c>
      <c r="AK76" s="8" t="s">
        <v>350</v>
      </c>
      <c r="AL76" s="8" t="s">
        <v>403</v>
      </c>
      <c r="AM76" s="8" t="s">
        <v>431</v>
      </c>
      <c r="AN76" s="8" t="s">
        <v>408</v>
      </c>
      <c r="AQ76" s="128"/>
      <c r="AR76" s="128"/>
      <c r="AS76" s="128"/>
      <c r="AT76" s="128"/>
      <c r="AU76" s="128"/>
      <c r="AV76" s="128"/>
    </row>
    <row r="77" ht="16.5" customHeight="1">
      <c r="A77" s="170">
        <v>44100.0</v>
      </c>
      <c r="B77" s="8" t="s">
        <v>215</v>
      </c>
      <c r="C77" s="128"/>
      <c r="D77" s="128"/>
      <c r="E77" s="128"/>
      <c r="F77" s="128"/>
      <c r="G77" s="128"/>
      <c r="H77" s="128"/>
      <c r="I77" s="128"/>
      <c r="J77" s="128"/>
      <c r="K77" s="128"/>
      <c r="L77" s="128"/>
      <c r="M77" s="128"/>
      <c r="N77" s="128"/>
      <c r="O77" s="128"/>
      <c r="P77" s="8">
        <v>1053367.0</v>
      </c>
      <c r="Q77" s="8">
        <v>56812.0</v>
      </c>
      <c r="R77" s="8">
        <v>996555.0</v>
      </c>
      <c r="S77" s="8">
        <v>30742.0</v>
      </c>
      <c r="T77" s="8">
        <v>1572.0</v>
      </c>
      <c r="U77" s="8">
        <v>661334.0</v>
      </c>
      <c r="V77" s="174">
        <v>32581.0</v>
      </c>
      <c r="W77" s="174">
        <v>636090.0</v>
      </c>
      <c r="Y77" s="174">
        <v>199.0</v>
      </c>
      <c r="Z77" s="179">
        <v>2496.0</v>
      </c>
      <c r="AA77" s="174">
        <v>40.0</v>
      </c>
      <c r="AC77" s="174">
        <v>14.0</v>
      </c>
      <c r="AE77" s="174">
        <v>5490.0</v>
      </c>
      <c r="AF77" s="174">
        <v>546.0</v>
      </c>
      <c r="AH77" s="128"/>
      <c r="AI77" s="175">
        <v>44100.12569444445</v>
      </c>
      <c r="AJ77" s="175">
        <v>44100.71944444445</v>
      </c>
      <c r="AK77" s="8" t="s">
        <v>320</v>
      </c>
      <c r="AL77" s="8" t="s">
        <v>353</v>
      </c>
      <c r="AM77" s="8" t="s">
        <v>431</v>
      </c>
      <c r="AN77" s="8" t="s">
        <v>408</v>
      </c>
      <c r="AQ77" s="128"/>
      <c r="AR77" s="128"/>
      <c r="AS77" s="128"/>
      <c r="AT77" s="128"/>
      <c r="AU77" s="128"/>
      <c r="AV77" s="128"/>
    </row>
    <row r="78" ht="16.5" customHeight="1">
      <c r="A78" s="170">
        <v>44099.0</v>
      </c>
      <c r="B78" s="8" t="s">
        <v>215</v>
      </c>
      <c r="C78" s="128"/>
      <c r="D78" s="128"/>
      <c r="E78" s="128"/>
      <c r="F78" s="128"/>
      <c r="G78" s="128"/>
      <c r="H78" s="128"/>
      <c r="I78" s="128"/>
      <c r="J78" s="128"/>
      <c r="K78" s="128"/>
      <c r="L78" s="128"/>
      <c r="M78" s="128"/>
      <c r="N78" s="128"/>
      <c r="O78" s="128"/>
      <c r="P78" s="8">
        <v>1043295.0</v>
      </c>
      <c r="Q78" s="8">
        <v>56493.0</v>
      </c>
      <c r="R78" s="8">
        <v>986802.0</v>
      </c>
      <c r="S78" s="8">
        <v>30742.0</v>
      </c>
      <c r="T78" s="8">
        <v>1572.0</v>
      </c>
      <c r="U78" s="8">
        <v>661334.0</v>
      </c>
      <c r="V78" s="174">
        <v>32314.0</v>
      </c>
      <c r="W78" s="174">
        <v>630592.0</v>
      </c>
      <c r="Y78" s="174">
        <v>199.0</v>
      </c>
      <c r="Z78" s="179">
        <v>2496.0</v>
      </c>
      <c r="AA78" s="174">
        <v>40.0</v>
      </c>
      <c r="AC78" s="174">
        <v>14.0</v>
      </c>
      <c r="AE78" s="174">
        <v>5490.0</v>
      </c>
      <c r="AF78" s="174">
        <v>542.0</v>
      </c>
      <c r="AH78" s="128"/>
      <c r="AI78" s="175">
        <v>44099.12569444445</v>
      </c>
      <c r="AJ78" s="175">
        <v>44099.74097222222</v>
      </c>
      <c r="AK78" s="8" t="s">
        <v>432</v>
      </c>
      <c r="AL78" s="8" t="s">
        <v>344</v>
      </c>
      <c r="AM78" s="8" t="s">
        <v>431</v>
      </c>
      <c r="AN78" s="8" t="s">
        <v>408</v>
      </c>
      <c r="AQ78" s="128"/>
      <c r="AR78" s="128"/>
      <c r="AS78" s="128"/>
      <c r="AT78" s="128"/>
      <c r="AU78" s="128"/>
      <c r="AV78" s="128"/>
    </row>
    <row r="79" ht="16.5" customHeight="1">
      <c r="A79" s="170">
        <v>44098.0</v>
      </c>
      <c r="B79" s="8" t="s">
        <v>215</v>
      </c>
      <c r="C79" s="128"/>
      <c r="D79" s="128"/>
      <c r="E79" s="128"/>
      <c r="F79" s="128"/>
      <c r="G79" s="128"/>
      <c r="H79" s="128"/>
      <c r="I79" s="128"/>
      <c r="J79" s="128"/>
      <c r="K79" s="128"/>
      <c r="L79" s="128"/>
      <c r="M79" s="128"/>
      <c r="N79" s="128"/>
      <c r="O79" s="128"/>
      <c r="P79" s="8">
        <v>1032996.0</v>
      </c>
      <c r="Q79" s="8">
        <v>56038.0</v>
      </c>
      <c r="R79" s="8">
        <v>976958.0</v>
      </c>
      <c r="S79" s="8">
        <v>30316.0</v>
      </c>
      <c r="T79" s="8">
        <v>1549.0</v>
      </c>
      <c r="U79" s="8">
        <v>648949.0</v>
      </c>
      <c r="V79" s="174">
        <v>31865.0</v>
      </c>
      <c r="W79" s="174">
        <v>618633.0</v>
      </c>
      <c r="Y79" s="174">
        <v>187.0</v>
      </c>
      <c r="Z79" s="179">
        <v>2468.0</v>
      </c>
      <c r="AA79" s="174">
        <v>40.0</v>
      </c>
      <c r="AC79" s="174">
        <v>16.0</v>
      </c>
      <c r="AE79" s="174">
        <v>5484.0</v>
      </c>
      <c r="AF79" s="174">
        <v>539.0</v>
      </c>
      <c r="AH79" s="128"/>
      <c r="AI79" s="175">
        <v>44098.12569444445</v>
      </c>
      <c r="AJ79" s="175">
        <v>44098.71527777778</v>
      </c>
      <c r="AK79" s="8" t="s">
        <v>364</v>
      </c>
      <c r="AL79" s="8" t="s">
        <v>326</v>
      </c>
      <c r="AM79" s="8" t="s">
        <v>431</v>
      </c>
      <c r="AN79" s="8" t="s">
        <v>408</v>
      </c>
      <c r="AQ79" s="128"/>
      <c r="AR79" s="128"/>
      <c r="AS79" s="128"/>
      <c r="AT79" s="128"/>
      <c r="AU79" s="128"/>
      <c r="AV79" s="128"/>
    </row>
    <row r="80" ht="16.5" customHeight="1">
      <c r="A80" s="170">
        <v>44097.0</v>
      </c>
      <c r="B80" s="8" t="s">
        <v>215</v>
      </c>
      <c r="C80" s="128"/>
      <c r="D80" s="128"/>
      <c r="E80" s="128"/>
      <c r="F80" s="128"/>
      <c r="G80" s="128"/>
      <c r="H80" s="128"/>
      <c r="I80" s="128"/>
      <c r="J80" s="128"/>
      <c r="K80" s="128"/>
      <c r="L80" s="128"/>
      <c r="M80" s="128"/>
      <c r="N80" s="128"/>
      <c r="O80" s="128"/>
      <c r="P80" s="8">
        <v>1025605.0</v>
      </c>
      <c r="Q80" s="8">
        <v>55750.0</v>
      </c>
      <c r="R80" s="8">
        <v>969855.0</v>
      </c>
      <c r="S80" s="8">
        <v>29948.0</v>
      </c>
      <c r="T80" s="8">
        <v>1555.0</v>
      </c>
      <c r="U80" s="8">
        <v>644570.0</v>
      </c>
      <c r="V80" s="174">
        <v>31503.0</v>
      </c>
      <c r="W80" s="174">
        <v>614622.0</v>
      </c>
      <c r="Y80" s="174">
        <v>188.0</v>
      </c>
      <c r="Z80" s="179">
        <v>2438.0</v>
      </c>
      <c r="AA80" s="174">
        <v>45.0</v>
      </c>
      <c r="AC80" s="174">
        <v>16.0</v>
      </c>
      <c r="AE80" s="174">
        <v>5475.0</v>
      </c>
      <c r="AF80" s="174">
        <v>538.0</v>
      </c>
      <c r="AH80" s="128"/>
      <c r="AI80" s="175">
        <v>44097.12569444445</v>
      </c>
      <c r="AJ80" s="175">
        <v>44097.78402777778</v>
      </c>
      <c r="AK80" s="8" t="s">
        <v>344</v>
      </c>
      <c r="AL80" s="8" t="s">
        <v>359</v>
      </c>
      <c r="AM80" s="8" t="s">
        <v>431</v>
      </c>
      <c r="AN80" s="8" t="s">
        <v>408</v>
      </c>
      <c r="AR80" s="128"/>
      <c r="AS80" s="128"/>
      <c r="AT80" s="128"/>
      <c r="AU80" s="128"/>
      <c r="AV80" s="128"/>
    </row>
    <row r="81" ht="16.5" customHeight="1">
      <c r="A81" s="170">
        <v>44096.0</v>
      </c>
      <c r="B81" s="8" t="s">
        <v>215</v>
      </c>
      <c r="C81" s="128"/>
      <c r="D81" s="128"/>
      <c r="E81" s="128"/>
      <c r="F81" s="128"/>
      <c r="G81" s="128"/>
      <c r="H81" s="128"/>
      <c r="I81" s="128"/>
      <c r="J81" s="128"/>
      <c r="K81" s="128"/>
      <c r="L81" s="128"/>
      <c r="M81" s="128"/>
      <c r="N81" s="128"/>
      <c r="O81" s="128"/>
      <c r="P81" s="8">
        <v>1017383.0</v>
      </c>
      <c r="Q81" s="8">
        <v>55411.0</v>
      </c>
      <c r="R81" s="8">
        <v>961972.0</v>
      </c>
      <c r="S81" s="8">
        <v>29780.0</v>
      </c>
      <c r="T81" s="8">
        <v>1533.0</v>
      </c>
      <c r="U81" s="8">
        <v>641048.0</v>
      </c>
      <c r="V81" s="174">
        <v>31313.0</v>
      </c>
      <c r="W81" s="174">
        <v>611268.0</v>
      </c>
      <c r="Y81" s="174">
        <v>182.0</v>
      </c>
      <c r="Z81" s="179">
        <v>2419.0</v>
      </c>
      <c r="AA81" s="174">
        <v>42.0</v>
      </c>
      <c r="AC81" s="174">
        <v>17.0</v>
      </c>
      <c r="AE81" s="174">
        <v>5431.0</v>
      </c>
      <c r="AF81" s="174">
        <v>532.0</v>
      </c>
      <c r="AH81" s="128"/>
      <c r="AI81" s="175">
        <v>44096.12569444445</v>
      </c>
      <c r="AJ81" s="175">
        <v>44096.71736111111</v>
      </c>
      <c r="AK81" s="8" t="s">
        <v>320</v>
      </c>
      <c r="AL81" s="8" t="s">
        <v>315</v>
      </c>
      <c r="AM81" s="8" t="s">
        <v>431</v>
      </c>
      <c r="AN81" s="8" t="s">
        <v>408</v>
      </c>
      <c r="AR81" s="128"/>
      <c r="AS81" s="128"/>
      <c r="AT81" s="128"/>
      <c r="AU81" s="128"/>
      <c r="AV81" s="128"/>
    </row>
    <row r="82" ht="16.5" customHeight="1">
      <c r="A82" s="170">
        <v>44095.0</v>
      </c>
      <c r="B82" s="8" t="s">
        <v>215</v>
      </c>
      <c r="C82" s="128"/>
      <c r="D82" s="128"/>
      <c r="E82" s="128"/>
      <c r="F82" s="128"/>
      <c r="G82" s="128"/>
      <c r="H82" s="128"/>
      <c r="I82" s="128"/>
      <c r="J82" s="128"/>
      <c r="K82" s="128"/>
      <c r="L82" s="128"/>
      <c r="M82" s="128"/>
      <c r="N82" s="128"/>
      <c r="O82" s="128"/>
      <c r="P82" s="8">
        <v>1007681.0</v>
      </c>
      <c r="Q82" s="8">
        <v>55043.0</v>
      </c>
      <c r="R82" s="8">
        <v>952638.0</v>
      </c>
      <c r="S82" s="8">
        <v>29481.0</v>
      </c>
      <c r="T82" s="8">
        <v>1514.0</v>
      </c>
      <c r="U82" s="8">
        <v>637284.0</v>
      </c>
      <c r="V82" s="174">
        <v>30995.0</v>
      </c>
      <c r="W82" s="174">
        <v>607803.0</v>
      </c>
      <c r="Y82" s="174">
        <v>169.0</v>
      </c>
      <c r="Z82" s="179">
        <v>2395.0</v>
      </c>
      <c r="AA82" s="174">
        <v>34.0</v>
      </c>
      <c r="AC82" s="174">
        <v>13.0</v>
      </c>
      <c r="AE82" s="174">
        <v>5431.0</v>
      </c>
      <c r="AF82" s="174">
        <v>529.0</v>
      </c>
      <c r="AH82" s="128"/>
      <c r="AI82" s="175">
        <v>44095.12569444445</v>
      </c>
      <c r="AJ82" s="175">
        <v>44095.705555555556</v>
      </c>
      <c r="AK82" s="8" t="s">
        <v>366</v>
      </c>
      <c r="AL82" s="8" t="s">
        <v>353</v>
      </c>
      <c r="AM82" s="8" t="s">
        <v>431</v>
      </c>
      <c r="AN82" s="8" t="s">
        <v>408</v>
      </c>
      <c r="AQ82" s="128"/>
      <c r="AR82" s="128"/>
      <c r="AS82" s="128"/>
      <c r="AT82" s="128"/>
      <c r="AU82" s="128"/>
      <c r="AV82" s="128"/>
    </row>
    <row r="83" ht="16.5" customHeight="1">
      <c r="A83" s="170">
        <v>44094.0</v>
      </c>
      <c r="B83" s="8" t="s">
        <v>215</v>
      </c>
      <c r="C83" s="128"/>
      <c r="D83" s="128"/>
      <c r="E83" s="128"/>
      <c r="F83" s="128"/>
      <c r="G83" s="128"/>
      <c r="H83" s="128"/>
      <c r="I83" s="128"/>
      <c r="J83" s="128"/>
      <c r="K83" s="128"/>
      <c r="L83" s="128"/>
      <c r="M83" s="128"/>
      <c r="N83" s="128"/>
      <c r="O83" s="128"/>
      <c r="P83" s="8">
        <v>1003199.0</v>
      </c>
      <c r="Q83" s="8">
        <v>54832.0</v>
      </c>
      <c r="R83" s="8">
        <v>948367.0</v>
      </c>
      <c r="S83" s="8">
        <v>28871.0</v>
      </c>
      <c r="T83" s="8">
        <v>1471.0</v>
      </c>
      <c r="U83" s="8">
        <v>627951.0</v>
      </c>
      <c r="V83" s="174">
        <v>30801.0</v>
      </c>
      <c r="W83" s="174">
        <v>605268.0</v>
      </c>
      <c r="Y83" s="174">
        <v>145.0</v>
      </c>
      <c r="Z83" s="179">
        <v>2356.0</v>
      </c>
      <c r="AA83" s="174">
        <v>32.0</v>
      </c>
      <c r="AC83" s="174">
        <v>11.0</v>
      </c>
      <c r="AE83" s="174">
        <v>5391.0</v>
      </c>
      <c r="AF83" s="174">
        <v>526.0</v>
      </c>
      <c r="AH83" s="128"/>
      <c r="AI83" s="175">
        <v>44094.12569444445</v>
      </c>
      <c r="AJ83" s="175">
        <v>44094.70694444445</v>
      </c>
      <c r="AK83" s="8" t="s">
        <v>309</v>
      </c>
      <c r="AL83" s="8" t="s">
        <v>374</v>
      </c>
      <c r="AM83" s="8" t="s">
        <v>431</v>
      </c>
      <c r="AN83" s="8" t="s">
        <v>408</v>
      </c>
      <c r="AQ83" s="128"/>
      <c r="AR83" s="128"/>
      <c r="AS83" s="128"/>
      <c r="AT83" s="128"/>
      <c r="AU83" s="128"/>
      <c r="AV83" s="128"/>
    </row>
    <row r="84" ht="16.5" customHeight="1">
      <c r="A84" s="170">
        <v>44093.0</v>
      </c>
      <c r="B84" s="8" t="s">
        <v>215</v>
      </c>
      <c r="C84" s="128"/>
      <c r="D84" s="128"/>
      <c r="E84" s="128"/>
      <c r="F84" s="128"/>
      <c r="G84" s="128"/>
      <c r="H84" s="128"/>
      <c r="I84" s="128"/>
      <c r="J84" s="128"/>
      <c r="K84" s="128"/>
      <c r="L84" s="128"/>
      <c r="M84" s="128"/>
      <c r="N84" s="128"/>
      <c r="O84" s="128"/>
      <c r="P84" s="8">
        <v>998655.0</v>
      </c>
      <c r="Q84" s="8">
        <v>54660.0</v>
      </c>
      <c r="R84" s="8">
        <v>943995.0</v>
      </c>
      <c r="S84" s="8">
        <v>28871.0</v>
      </c>
      <c r="T84" s="8">
        <v>1471.0</v>
      </c>
      <c r="U84" s="8">
        <v>627951.0</v>
      </c>
      <c r="V84" s="174">
        <v>30599.0</v>
      </c>
      <c r="W84" s="174">
        <v>603311.0</v>
      </c>
      <c r="Y84" s="174">
        <v>145.0</v>
      </c>
      <c r="Z84" s="179">
        <v>2356.0</v>
      </c>
      <c r="AA84" s="174">
        <v>32.0</v>
      </c>
      <c r="AC84" s="174">
        <v>11.0</v>
      </c>
      <c r="AE84" s="174">
        <v>5391.0</v>
      </c>
      <c r="AF84" s="174">
        <v>525.0</v>
      </c>
      <c r="AH84" s="128"/>
      <c r="AI84" s="175">
        <v>44093.12569444445</v>
      </c>
      <c r="AJ84" s="175">
        <v>44093.69930555555</v>
      </c>
      <c r="AK84" s="8" t="s">
        <v>433</v>
      </c>
      <c r="AL84" s="8" t="s">
        <v>341</v>
      </c>
      <c r="AM84" s="8" t="s">
        <v>431</v>
      </c>
      <c r="AN84" s="8" t="s">
        <v>408</v>
      </c>
      <c r="AQ84" s="128"/>
      <c r="AR84" s="128"/>
      <c r="AS84" s="128"/>
      <c r="AT84" s="128"/>
      <c r="AU84" s="128"/>
      <c r="AV84" s="128"/>
    </row>
    <row r="85" ht="16.5" customHeight="1">
      <c r="A85" s="170">
        <v>44092.0</v>
      </c>
      <c r="B85" s="8" t="s">
        <v>215</v>
      </c>
      <c r="C85" s="128"/>
      <c r="D85" s="128"/>
      <c r="E85" s="128"/>
      <c r="F85" s="128"/>
      <c r="G85" s="128"/>
      <c r="H85" s="128"/>
      <c r="I85" s="128"/>
      <c r="J85" s="128"/>
      <c r="K85" s="128"/>
      <c r="L85" s="128"/>
      <c r="M85" s="128"/>
      <c r="N85" s="128"/>
      <c r="O85" s="128"/>
      <c r="P85" s="8">
        <v>990586.0</v>
      </c>
      <c r="Q85" s="8">
        <v>54359.0</v>
      </c>
      <c r="R85" s="8">
        <v>936227.0</v>
      </c>
      <c r="S85" s="8">
        <v>28871.0</v>
      </c>
      <c r="T85" s="8">
        <v>1471.0</v>
      </c>
      <c r="U85" s="8">
        <v>627951.0</v>
      </c>
      <c r="V85" s="174">
        <v>30342.0</v>
      </c>
      <c r="W85" s="174">
        <v>599080.0</v>
      </c>
      <c r="Y85" s="174">
        <v>145.0</v>
      </c>
      <c r="Z85" s="179">
        <v>2356.0</v>
      </c>
      <c r="AA85" s="174">
        <v>32.0</v>
      </c>
      <c r="AC85" s="174">
        <v>11.0</v>
      </c>
      <c r="AE85" s="174">
        <v>5376.0</v>
      </c>
      <c r="AF85" s="174">
        <v>521.0</v>
      </c>
      <c r="AH85" s="128"/>
      <c r="AI85" s="175">
        <v>44092.12569444445</v>
      </c>
      <c r="AJ85" s="175">
        <v>44092.71875</v>
      </c>
      <c r="AK85" s="8" t="s">
        <v>411</v>
      </c>
      <c r="AL85" s="8" t="s">
        <v>360</v>
      </c>
      <c r="AM85" s="8" t="s">
        <v>431</v>
      </c>
      <c r="AN85" s="8" t="s">
        <v>408</v>
      </c>
      <c r="AR85" s="128"/>
      <c r="AS85" s="128"/>
      <c r="AT85" s="128"/>
      <c r="AU85" s="128"/>
      <c r="AV85" s="128"/>
    </row>
    <row r="86" ht="16.5" customHeight="1">
      <c r="A86" s="170">
        <v>44091.0</v>
      </c>
      <c r="B86" s="8" t="s">
        <v>215</v>
      </c>
      <c r="C86" s="128"/>
      <c r="D86" s="128"/>
      <c r="E86" s="128"/>
      <c r="F86" s="128"/>
      <c r="G86" s="128"/>
      <c r="H86" s="128"/>
      <c r="I86" s="128"/>
      <c r="J86" s="128"/>
      <c r="K86" s="128"/>
      <c r="L86" s="128"/>
      <c r="M86" s="128"/>
      <c r="N86" s="128"/>
      <c r="O86" s="128"/>
      <c r="P86" s="8">
        <v>982286.0</v>
      </c>
      <c r="Q86" s="8">
        <v>54037.0</v>
      </c>
      <c r="R86" s="8">
        <v>928249.0</v>
      </c>
      <c r="S86" s="8">
        <v>28590.0</v>
      </c>
      <c r="T86" s="8">
        <v>1260.0</v>
      </c>
      <c r="U86" s="8">
        <v>624164.0</v>
      </c>
      <c r="V86" s="174">
        <v>29850.0</v>
      </c>
      <c r="W86" s="174">
        <v>595574.0</v>
      </c>
      <c r="Y86" s="174">
        <v>144.0</v>
      </c>
      <c r="Z86" s="179">
        <v>2341.0</v>
      </c>
      <c r="AA86" s="174">
        <v>32.0</v>
      </c>
      <c r="AC86" s="174">
        <v>11.0</v>
      </c>
      <c r="AE86" s="174">
        <v>5376.0</v>
      </c>
      <c r="AF86" s="174">
        <v>521.0</v>
      </c>
      <c r="AH86" s="128"/>
      <c r="AI86" s="175">
        <v>44091.62569444445</v>
      </c>
      <c r="AJ86" s="175">
        <v>44091.76041666667</v>
      </c>
      <c r="AK86" s="8" t="s">
        <v>434</v>
      </c>
      <c r="AL86" s="8" t="s">
        <v>315</v>
      </c>
      <c r="AM86" s="8" t="s">
        <v>431</v>
      </c>
      <c r="AN86" s="8" t="s">
        <v>408</v>
      </c>
      <c r="AQ86" s="128"/>
      <c r="AR86" s="128"/>
      <c r="AS86" s="128"/>
      <c r="AT86" s="128"/>
      <c r="AU86" s="128"/>
      <c r="AV86" s="128"/>
    </row>
    <row r="87" ht="16.5" customHeight="1">
      <c r="A87" s="170">
        <v>44090.0</v>
      </c>
      <c r="B87" s="8" t="s">
        <v>215</v>
      </c>
      <c r="C87" s="128"/>
      <c r="D87" s="128"/>
      <c r="E87" s="128"/>
      <c r="F87" s="128"/>
      <c r="G87" s="128"/>
      <c r="H87" s="128"/>
      <c r="I87" s="128"/>
      <c r="J87" s="128"/>
      <c r="K87" s="128"/>
      <c r="L87" s="128"/>
      <c r="M87" s="128"/>
      <c r="N87" s="128"/>
      <c r="O87" s="128"/>
      <c r="P87" s="8">
        <v>973633.0</v>
      </c>
      <c r="Q87" s="8">
        <v>53775.0</v>
      </c>
      <c r="R87" s="8">
        <v>919858.0</v>
      </c>
      <c r="S87" s="8">
        <v>28399.0</v>
      </c>
      <c r="T87" s="8">
        <v>1451.0</v>
      </c>
      <c r="U87" s="8">
        <v>619822.0</v>
      </c>
      <c r="V87" s="174">
        <v>29850.0</v>
      </c>
      <c r="W87" s="174">
        <v>591423.0</v>
      </c>
      <c r="Y87" s="174">
        <v>172.0</v>
      </c>
      <c r="Z87" s="179">
        <v>2319.0</v>
      </c>
      <c r="AA87" s="174">
        <v>39.0</v>
      </c>
      <c r="AC87" s="174">
        <v>15.0</v>
      </c>
      <c r="AE87" s="174">
        <v>5365.0</v>
      </c>
      <c r="AF87" s="174">
        <v>521.0</v>
      </c>
      <c r="AH87" s="128"/>
      <c r="AI87" s="175">
        <v>44090.12569444445</v>
      </c>
      <c r="AJ87" s="175">
        <v>44090.71319444444</v>
      </c>
      <c r="AK87" s="8" t="s">
        <v>435</v>
      </c>
      <c r="AL87" s="8" t="s">
        <v>359</v>
      </c>
      <c r="AM87" s="8" t="s">
        <v>431</v>
      </c>
      <c r="AN87" s="8" t="s">
        <v>408</v>
      </c>
      <c r="AQ87" s="128"/>
      <c r="AR87" s="128"/>
      <c r="AS87" s="128"/>
      <c r="AT87" s="128"/>
      <c r="AU87" s="128"/>
      <c r="AV87" s="128"/>
    </row>
    <row r="88" ht="16.5" customHeight="1">
      <c r="A88" s="170">
        <v>44089.0</v>
      </c>
      <c r="B88" s="8" t="s">
        <v>215</v>
      </c>
      <c r="C88" s="128"/>
      <c r="D88" s="128"/>
      <c r="E88" s="128"/>
      <c r="F88" s="128"/>
      <c r="G88" s="128"/>
      <c r="H88" s="128"/>
      <c r="I88" s="128"/>
      <c r="J88" s="128"/>
      <c r="K88" s="128"/>
      <c r="L88" s="128"/>
      <c r="M88" s="128"/>
      <c r="N88" s="128"/>
      <c r="O88" s="128"/>
      <c r="P88" s="8">
        <v>966979.0</v>
      </c>
      <c r="Q88" s="8">
        <v>53552.0</v>
      </c>
      <c r="R88" s="8">
        <v>913427.0</v>
      </c>
      <c r="S88" s="8">
        <v>28223.0</v>
      </c>
      <c r="T88" s="8">
        <v>1439.0</v>
      </c>
      <c r="U88" s="8">
        <v>616625.0</v>
      </c>
      <c r="V88" s="174">
        <v>29662.0</v>
      </c>
      <c r="W88" s="174">
        <v>588402.0</v>
      </c>
      <c r="Y88" s="174">
        <v>155.0</v>
      </c>
      <c r="Z88" s="179">
        <v>2292.0</v>
      </c>
      <c r="AA88" s="174">
        <v>34.0</v>
      </c>
      <c r="AC88" s="174">
        <v>11.0</v>
      </c>
      <c r="AE88" s="174">
        <v>5353.0</v>
      </c>
      <c r="AF88" s="174">
        <v>519.0</v>
      </c>
      <c r="AH88" s="128"/>
      <c r="AI88" s="175">
        <v>44089.12569444445</v>
      </c>
      <c r="AJ88" s="175">
        <v>44089.711111111115</v>
      </c>
      <c r="AK88" s="8" t="s">
        <v>436</v>
      </c>
      <c r="AL88" s="8" t="s">
        <v>331</v>
      </c>
      <c r="AM88" s="8" t="s">
        <v>437</v>
      </c>
      <c r="AN88" s="8" t="s">
        <v>408</v>
      </c>
      <c r="AQ88" s="128"/>
      <c r="AR88" s="128"/>
      <c r="AS88" s="128"/>
      <c r="AT88" s="128"/>
      <c r="AU88" s="128"/>
      <c r="AV88" s="128"/>
    </row>
    <row r="89" ht="16.5" customHeight="1">
      <c r="A89" s="170">
        <v>44088.0</v>
      </c>
      <c r="B89" s="8" t="s">
        <v>215</v>
      </c>
      <c r="C89" s="128"/>
      <c r="D89" s="128"/>
      <c r="E89" s="128"/>
      <c r="F89" s="128"/>
      <c r="G89" s="128"/>
      <c r="H89" s="128"/>
      <c r="I89" s="128"/>
      <c r="J89" s="128"/>
      <c r="K89" s="128"/>
      <c r="L89" s="128"/>
      <c r="M89" s="128"/>
      <c r="N89" s="128"/>
      <c r="O89" s="128"/>
      <c r="P89" s="8">
        <v>961028.0</v>
      </c>
      <c r="Q89" s="8">
        <v>53340.0</v>
      </c>
      <c r="R89" s="8">
        <v>907688.0</v>
      </c>
      <c r="S89" s="8">
        <v>28051.0</v>
      </c>
      <c r="T89" s="8">
        <v>1433.0</v>
      </c>
      <c r="U89" s="8">
        <v>613371.0</v>
      </c>
      <c r="V89" s="174">
        <v>29484.0</v>
      </c>
      <c r="W89" s="174">
        <v>585320.0</v>
      </c>
      <c r="Y89" s="174">
        <v>135.0</v>
      </c>
      <c r="Z89" s="179">
        <v>2279.0</v>
      </c>
      <c r="AA89" s="174">
        <v>32.0</v>
      </c>
      <c r="AC89" s="174">
        <v>13.0</v>
      </c>
      <c r="AE89" s="174">
        <v>5310.0</v>
      </c>
      <c r="AF89" s="174">
        <v>511.0</v>
      </c>
      <c r="AH89" s="128"/>
      <c r="AI89" s="175">
        <v>44088.12569444445</v>
      </c>
      <c r="AJ89" s="175">
        <v>44088.68611111111</v>
      </c>
      <c r="AK89" s="8" t="s">
        <v>356</v>
      </c>
      <c r="AL89" s="8" t="s">
        <v>353</v>
      </c>
      <c r="AM89" s="8" t="s">
        <v>437</v>
      </c>
      <c r="AN89" s="8" t="s">
        <v>408</v>
      </c>
      <c r="AQ89" s="128"/>
      <c r="AR89" s="128"/>
      <c r="AS89" s="128"/>
      <c r="AT89" s="128"/>
      <c r="AU89" s="128"/>
      <c r="AV89" s="128"/>
    </row>
    <row r="90" ht="16.5" customHeight="1">
      <c r="A90" s="170">
        <v>44087.0</v>
      </c>
      <c r="B90" s="8" t="s">
        <v>215</v>
      </c>
      <c r="C90" s="128"/>
      <c r="D90" s="128"/>
      <c r="E90" s="128"/>
      <c r="F90" s="128"/>
      <c r="G90" s="128"/>
      <c r="H90" s="128"/>
      <c r="I90" s="128"/>
      <c r="J90" s="128"/>
      <c r="K90" s="128"/>
      <c r="L90" s="128"/>
      <c r="M90" s="128"/>
      <c r="N90" s="128"/>
      <c r="O90" s="128"/>
      <c r="P90" s="8">
        <v>957294.0</v>
      </c>
      <c r="Q90" s="8">
        <v>53211.0</v>
      </c>
      <c r="R90" s="8">
        <v>904083.0</v>
      </c>
      <c r="S90" s="8">
        <v>27460.0</v>
      </c>
      <c r="T90" s="8">
        <v>1405.0</v>
      </c>
      <c r="U90" s="8">
        <v>604334.0</v>
      </c>
      <c r="V90" s="174">
        <v>29337.0</v>
      </c>
      <c r="W90" s="174">
        <v>583283.0</v>
      </c>
      <c r="Y90" s="174">
        <v>161.0</v>
      </c>
      <c r="Z90" s="179">
        <v>2235.0</v>
      </c>
      <c r="AA90" s="174">
        <v>43.0</v>
      </c>
      <c r="AC90" s="174">
        <v>19.0</v>
      </c>
      <c r="AE90" s="174">
        <v>5310.0</v>
      </c>
      <c r="AF90" s="174">
        <v>509.0</v>
      </c>
      <c r="AH90" s="128"/>
      <c r="AI90" s="175">
        <v>44087.12569444445</v>
      </c>
      <c r="AJ90" s="175">
        <v>44087.71666666667</v>
      </c>
      <c r="AK90" s="8" t="s">
        <v>309</v>
      </c>
      <c r="AL90" s="8" t="s">
        <v>353</v>
      </c>
      <c r="AM90" s="8" t="s">
        <v>437</v>
      </c>
      <c r="AN90" s="8" t="s">
        <v>408</v>
      </c>
      <c r="AQ90" s="128"/>
      <c r="AR90" s="128"/>
      <c r="AS90" s="128"/>
      <c r="AT90" s="128"/>
      <c r="AU90" s="128"/>
      <c r="AV90" s="128"/>
    </row>
    <row r="91" ht="16.5" customHeight="1">
      <c r="A91" s="170">
        <v>44086.0</v>
      </c>
      <c r="B91" s="8" t="s">
        <v>215</v>
      </c>
      <c r="C91" s="128"/>
      <c r="D91" s="128"/>
      <c r="E91" s="128"/>
      <c r="F91" s="128"/>
      <c r="G91" s="128"/>
      <c r="H91" s="128"/>
      <c r="I91" s="128"/>
      <c r="J91" s="128"/>
      <c r="K91" s="128"/>
      <c r="L91" s="128"/>
      <c r="M91" s="128"/>
      <c r="N91" s="128"/>
      <c r="O91" s="128"/>
      <c r="P91" s="8">
        <v>948898.0</v>
      </c>
      <c r="Q91" s="8">
        <v>52736.0</v>
      </c>
      <c r="R91" s="8">
        <v>896162.0</v>
      </c>
      <c r="S91" s="8">
        <v>27460.0</v>
      </c>
      <c r="T91" s="8">
        <v>1405.0</v>
      </c>
      <c r="U91" s="8">
        <v>604334.0</v>
      </c>
      <c r="V91" s="174">
        <v>29156.0</v>
      </c>
      <c r="W91" s="174">
        <v>580948.0</v>
      </c>
      <c r="Y91" s="174">
        <v>161.0</v>
      </c>
      <c r="Z91" s="179">
        <v>2235.0</v>
      </c>
      <c r="AA91" s="174">
        <v>43.0</v>
      </c>
      <c r="AC91" s="174">
        <v>19.0</v>
      </c>
      <c r="AE91" s="174">
        <v>5310.0</v>
      </c>
      <c r="AF91" s="174">
        <v>505.0</v>
      </c>
      <c r="AH91" s="128"/>
      <c r="AI91" s="175">
        <v>44086.12569444445</v>
      </c>
      <c r="AJ91" s="175">
        <v>44086.68611111111</v>
      </c>
      <c r="AK91" s="8" t="s">
        <v>363</v>
      </c>
      <c r="AL91" s="8" t="s">
        <v>341</v>
      </c>
      <c r="AM91" s="8" t="s">
        <v>437</v>
      </c>
      <c r="AN91" s="8" t="s">
        <v>408</v>
      </c>
      <c r="AQ91" s="128"/>
      <c r="AR91" s="128"/>
      <c r="AS91" s="128"/>
      <c r="AT91" s="128"/>
      <c r="AU91" s="128"/>
      <c r="AV91" s="128"/>
    </row>
    <row r="92" ht="16.5" customHeight="1">
      <c r="A92" s="170">
        <v>44085.0</v>
      </c>
      <c r="B92" s="8" t="s">
        <v>215</v>
      </c>
      <c r="C92" s="128"/>
      <c r="D92" s="128"/>
      <c r="E92" s="128"/>
      <c r="F92" s="128"/>
      <c r="G92" s="128"/>
      <c r="H92" s="128"/>
      <c r="I92" s="128"/>
      <c r="J92" s="128"/>
      <c r="K92" s="128"/>
      <c r="L92" s="128"/>
      <c r="M92" s="128"/>
      <c r="N92" s="128"/>
      <c r="O92" s="128"/>
      <c r="P92" s="8">
        <v>940341.0</v>
      </c>
      <c r="Q92" s="8">
        <v>52442.0</v>
      </c>
      <c r="R92" s="8">
        <v>887899.0</v>
      </c>
      <c r="S92" s="8">
        <v>27460.0</v>
      </c>
      <c r="T92" s="8">
        <v>1405.0</v>
      </c>
      <c r="U92" s="8">
        <v>604334.0</v>
      </c>
      <c r="V92" s="174">
        <v>28865.0</v>
      </c>
      <c r="W92" s="174">
        <v>576874.0</v>
      </c>
      <c r="Y92" s="174">
        <v>161.0</v>
      </c>
      <c r="Z92" s="179">
        <v>2235.0</v>
      </c>
      <c r="AA92" s="174">
        <v>43.0</v>
      </c>
      <c r="AC92" s="174">
        <v>19.0</v>
      </c>
      <c r="AE92" s="174">
        <v>5310.0</v>
      </c>
      <c r="AF92" s="174">
        <v>499.0</v>
      </c>
      <c r="AH92" s="128"/>
      <c r="AI92" s="175">
        <v>44085.12569444445</v>
      </c>
      <c r="AJ92" s="175">
        <v>44085.68541666667</v>
      </c>
      <c r="AK92" s="8" t="s">
        <v>320</v>
      </c>
      <c r="AL92" s="8" t="s">
        <v>331</v>
      </c>
      <c r="AM92" s="8" t="s">
        <v>437</v>
      </c>
      <c r="AN92" s="8" t="s">
        <v>408</v>
      </c>
      <c r="AQ92" s="128"/>
      <c r="AR92" s="128"/>
      <c r="AS92" s="128"/>
      <c r="AT92" s="128"/>
      <c r="AU92" s="128"/>
      <c r="AV92" s="128"/>
    </row>
    <row r="93" ht="16.5" customHeight="1">
      <c r="A93" s="170">
        <v>44084.0</v>
      </c>
      <c r="B93" s="8" t="s">
        <v>215</v>
      </c>
      <c r="C93" s="128"/>
      <c r="D93" s="128"/>
      <c r="E93" s="128"/>
      <c r="F93" s="128"/>
      <c r="G93" s="128"/>
      <c r="H93" s="128"/>
      <c r="I93" s="128"/>
      <c r="J93" s="128"/>
      <c r="K93" s="128"/>
      <c r="L93" s="128"/>
      <c r="M93" s="128"/>
      <c r="N93" s="128"/>
      <c r="O93" s="128"/>
      <c r="P93" s="8">
        <v>929893.0</v>
      </c>
      <c r="Q93" s="8">
        <v>52124.0</v>
      </c>
      <c r="R93" s="8">
        <v>877769.0</v>
      </c>
      <c r="S93" s="8">
        <v>27257.0</v>
      </c>
      <c r="T93" s="8">
        <v>1397.0</v>
      </c>
      <c r="U93" s="8">
        <v>595591.0</v>
      </c>
      <c r="V93" s="174">
        <v>28654.0</v>
      </c>
      <c r="W93" s="174">
        <v>568334.0</v>
      </c>
      <c r="Y93" s="174">
        <v>162.0</v>
      </c>
      <c r="Z93" s="179">
        <v>2222.0</v>
      </c>
      <c r="AA93" s="174">
        <v>40.0</v>
      </c>
      <c r="AC93" s="174">
        <v>20.0</v>
      </c>
      <c r="AE93" s="174">
        <v>5291.0</v>
      </c>
      <c r="AF93" s="174">
        <v>497.0</v>
      </c>
      <c r="AH93" s="128"/>
      <c r="AI93" s="175">
        <v>44084.12569444445</v>
      </c>
      <c r="AJ93" s="175">
        <v>44084.72152777778</v>
      </c>
      <c r="AK93" s="8" t="s">
        <v>309</v>
      </c>
      <c r="AL93" s="8" t="s">
        <v>353</v>
      </c>
      <c r="AM93" s="8" t="s">
        <v>438</v>
      </c>
      <c r="AN93" s="8" t="s">
        <v>408</v>
      </c>
      <c r="AQ93" s="128"/>
      <c r="AR93" s="128"/>
      <c r="AS93" s="128"/>
      <c r="AT93" s="128"/>
      <c r="AU93" s="128"/>
      <c r="AV93" s="128"/>
    </row>
    <row r="94" ht="16.5" customHeight="1">
      <c r="A94" s="170">
        <v>44083.0</v>
      </c>
      <c r="B94" s="8" t="s">
        <v>215</v>
      </c>
      <c r="C94" s="128"/>
      <c r="D94" s="128"/>
      <c r="E94" s="128"/>
      <c r="F94" s="128"/>
      <c r="G94" s="128"/>
      <c r="H94" s="128"/>
      <c r="I94" s="128"/>
      <c r="J94" s="128"/>
      <c r="K94" s="128"/>
      <c r="L94" s="128"/>
      <c r="M94" s="128"/>
      <c r="N94" s="128"/>
      <c r="O94" s="128"/>
      <c r="P94" s="8">
        <v>924633.0</v>
      </c>
      <c r="Q94" s="8">
        <v>51929.0</v>
      </c>
      <c r="R94" s="8">
        <v>872704.0</v>
      </c>
      <c r="S94" s="8">
        <v>27094.0</v>
      </c>
      <c r="T94" s="8">
        <v>1377.0</v>
      </c>
      <c r="U94" s="8">
        <v>592700.0</v>
      </c>
      <c r="V94" s="174">
        <v>28471.0</v>
      </c>
      <c r="W94" s="174">
        <v>565606.0</v>
      </c>
      <c r="Y94" s="174">
        <v>147.0</v>
      </c>
      <c r="Z94" s="179">
        <v>2215.0</v>
      </c>
      <c r="AA94" s="174">
        <v>31.0</v>
      </c>
      <c r="AC94" s="174">
        <v>18.0</v>
      </c>
      <c r="AE94" s="174">
        <v>5277.0</v>
      </c>
      <c r="AF94" s="174">
        <v>494.0</v>
      </c>
      <c r="AH94" s="128"/>
      <c r="AI94" s="175">
        <v>44083.12569444445</v>
      </c>
      <c r="AJ94" s="175">
        <v>44083.71736111111</v>
      </c>
      <c r="AK94" s="8" t="s">
        <v>425</v>
      </c>
      <c r="AL94" s="8" t="s">
        <v>359</v>
      </c>
      <c r="AM94" s="8" t="s">
        <v>438</v>
      </c>
      <c r="AN94" s="8" t="s">
        <v>408</v>
      </c>
      <c r="AQ94" s="128"/>
      <c r="AR94" s="128"/>
      <c r="AS94" s="128"/>
      <c r="AT94" s="128"/>
      <c r="AU94" s="128"/>
      <c r="AV94" s="128"/>
    </row>
    <row r="95" ht="16.5" customHeight="1">
      <c r="A95" s="170">
        <v>44082.0</v>
      </c>
      <c r="B95" s="8" t="s">
        <v>215</v>
      </c>
      <c r="C95" s="128"/>
      <c r="D95" s="128"/>
      <c r="E95" s="128"/>
      <c r="F95" s="128"/>
      <c r="G95" s="128"/>
      <c r="H95" s="128"/>
      <c r="I95" s="128"/>
      <c r="J95" s="128"/>
      <c r="K95" s="128"/>
      <c r="L95" s="128"/>
      <c r="M95" s="128"/>
      <c r="N95" s="128"/>
      <c r="O95" s="128"/>
      <c r="P95" s="8">
        <v>919413.0</v>
      </c>
      <c r="Q95" s="8">
        <v>51767.0</v>
      </c>
      <c r="R95" s="8">
        <v>867646.0</v>
      </c>
      <c r="S95" s="8">
        <v>26988.0</v>
      </c>
      <c r="T95" s="8">
        <v>1367.0</v>
      </c>
      <c r="U95" s="8">
        <v>590132.0</v>
      </c>
      <c r="V95" s="174">
        <v>28355.0</v>
      </c>
      <c r="W95" s="174">
        <v>563144.0</v>
      </c>
      <c r="Y95" s="174">
        <v>153.0</v>
      </c>
      <c r="Z95" s="179">
        <v>2206.0</v>
      </c>
      <c r="AA95" s="174">
        <v>44.0</v>
      </c>
      <c r="AC95" s="174">
        <v>21.0</v>
      </c>
      <c r="AE95" s="174">
        <v>5252.0</v>
      </c>
      <c r="AF95" s="174">
        <v>486.0</v>
      </c>
      <c r="AH95" s="128"/>
      <c r="AI95" s="175">
        <v>44082.12569444445</v>
      </c>
      <c r="AJ95" s="175">
        <v>44082.691666666666</v>
      </c>
      <c r="AK95" s="8" t="s">
        <v>366</v>
      </c>
      <c r="AL95" s="8" t="s">
        <v>315</v>
      </c>
      <c r="AM95" s="8" t="s">
        <v>438</v>
      </c>
      <c r="AN95" s="8" t="s">
        <v>408</v>
      </c>
      <c r="AQ95" s="128"/>
      <c r="AR95" s="128"/>
      <c r="AS95" s="128"/>
      <c r="AT95" s="128"/>
      <c r="AU95" s="128"/>
      <c r="AV95" s="128"/>
    </row>
    <row r="96" ht="16.5" customHeight="1">
      <c r="A96" s="170">
        <v>44081.0</v>
      </c>
      <c r="B96" s="8" t="s">
        <v>215</v>
      </c>
      <c r="C96" s="128"/>
      <c r="D96" s="128"/>
      <c r="E96" s="128"/>
      <c r="F96" s="128"/>
      <c r="G96" s="128"/>
      <c r="H96" s="128"/>
      <c r="I96" s="128"/>
      <c r="J96" s="128"/>
      <c r="K96" s="128"/>
      <c r="L96" s="128"/>
      <c r="M96" s="128"/>
      <c r="N96" s="128"/>
      <c r="O96" s="128"/>
      <c r="P96" s="8">
        <v>914065.0</v>
      </c>
      <c r="Q96" s="8">
        <v>51611.0</v>
      </c>
      <c r="R96" s="8">
        <v>862454.0</v>
      </c>
      <c r="S96" s="8">
        <v>26268.0</v>
      </c>
      <c r="T96" s="8">
        <v>1333.0</v>
      </c>
      <c r="U96" s="8">
        <v>575596.0</v>
      </c>
      <c r="V96" s="174">
        <v>28190.0</v>
      </c>
      <c r="W96" s="174">
        <v>559976.0</v>
      </c>
      <c r="Y96" s="174">
        <v>147.0</v>
      </c>
      <c r="Z96" s="179">
        <v>2161.0</v>
      </c>
      <c r="AA96" s="174">
        <v>45.0</v>
      </c>
      <c r="AC96" s="174">
        <v>23.0</v>
      </c>
      <c r="AE96" s="174">
        <v>5198.0</v>
      </c>
      <c r="AF96" s="174">
        <v>482.0</v>
      </c>
      <c r="AH96" s="128"/>
      <c r="AI96" s="175">
        <v>44081.12569444445</v>
      </c>
      <c r="AJ96" s="175">
        <v>44081.745833333334</v>
      </c>
      <c r="AK96" s="8" t="s">
        <v>369</v>
      </c>
      <c r="AL96" s="8" t="s">
        <v>315</v>
      </c>
      <c r="AM96" s="8" t="s">
        <v>439</v>
      </c>
      <c r="AN96" s="8" t="s">
        <v>408</v>
      </c>
      <c r="AQ96" s="128"/>
      <c r="AR96" s="128"/>
      <c r="AS96" s="128"/>
      <c r="AT96" s="128"/>
      <c r="AU96" s="128"/>
      <c r="AV96" s="128"/>
    </row>
    <row r="97" ht="16.5" customHeight="1">
      <c r="A97" s="170">
        <v>44080.0</v>
      </c>
      <c r="B97" s="8" t="s">
        <v>215</v>
      </c>
      <c r="C97" s="128"/>
      <c r="D97" s="128"/>
      <c r="E97" s="128"/>
      <c r="F97" s="128"/>
      <c r="G97" s="128"/>
      <c r="H97" s="128"/>
      <c r="I97" s="128"/>
      <c r="J97" s="128"/>
      <c r="K97" s="128"/>
      <c r="L97" s="128"/>
      <c r="M97" s="128"/>
      <c r="N97" s="128"/>
      <c r="O97" s="128"/>
      <c r="P97" s="8">
        <v>909152.0</v>
      </c>
      <c r="Q97" s="8">
        <v>51349.0</v>
      </c>
      <c r="R97" s="8">
        <v>857803.0</v>
      </c>
      <c r="S97" s="8">
        <v>26268.0</v>
      </c>
      <c r="T97" s="8">
        <v>1333.0</v>
      </c>
      <c r="U97" s="8">
        <v>575596.0</v>
      </c>
      <c r="V97" s="174">
        <v>28044.0</v>
      </c>
      <c r="W97" s="174">
        <v>557381.0</v>
      </c>
      <c r="Y97" s="174">
        <v>147.0</v>
      </c>
      <c r="Z97" s="179">
        <v>2161.0</v>
      </c>
      <c r="AA97" s="174">
        <v>45.0</v>
      </c>
      <c r="AC97" s="174">
        <v>23.0</v>
      </c>
      <c r="AE97" s="174">
        <v>5198.0</v>
      </c>
      <c r="AF97" s="174">
        <v>481.0</v>
      </c>
      <c r="AH97" s="128"/>
      <c r="AI97" s="175">
        <v>44080.62569444445</v>
      </c>
      <c r="AJ97" s="175">
        <v>44080.691666666666</v>
      </c>
      <c r="AK97" s="8" t="s">
        <v>339</v>
      </c>
      <c r="AL97" s="8" t="s">
        <v>315</v>
      </c>
      <c r="AM97" s="8" t="s">
        <v>439</v>
      </c>
      <c r="AN97" s="8" t="s">
        <v>408</v>
      </c>
      <c r="AQ97" s="128"/>
      <c r="AR97" s="128"/>
      <c r="AS97" s="128"/>
      <c r="AT97" s="128"/>
      <c r="AU97" s="128"/>
      <c r="AV97" s="128"/>
    </row>
    <row r="98" ht="16.5" customHeight="1">
      <c r="A98" s="170">
        <v>44079.0</v>
      </c>
      <c r="B98" s="8" t="s">
        <v>215</v>
      </c>
      <c r="C98" s="128"/>
      <c r="D98" s="128"/>
      <c r="E98" s="128"/>
      <c r="F98" s="128"/>
      <c r="G98" s="128"/>
      <c r="H98" s="128"/>
      <c r="I98" s="128"/>
      <c r="J98" s="128"/>
      <c r="K98" s="128"/>
      <c r="L98" s="128"/>
      <c r="M98" s="128"/>
      <c r="N98" s="128"/>
      <c r="O98" s="128"/>
      <c r="P98" s="8">
        <v>901095.0</v>
      </c>
      <c r="Q98" s="8">
        <v>50926.0</v>
      </c>
      <c r="R98" s="8">
        <v>850169.0</v>
      </c>
      <c r="S98" s="8">
        <v>26268.0</v>
      </c>
      <c r="T98" s="8">
        <v>1333.0</v>
      </c>
      <c r="U98" s="8">
        <v>575596.0</v>
      </c>
      <c r="V98" s="174">
        <v>27856.0</v>
      </c>
      <c r="W98" s="174">
        <v>552251.0</v>
      </c>
      <c r="Y98" s="174">
        <v>147.0</v>
      </c>
      <c r="Z98" s="179">
        <v>2161.0</v>
      </c>
      <c r="AA98" s="174">
        <v>45.0</v>
      </c>
      <c r="AC98" s="174">
        <v>23.0</v>
      </c>
      <c r="AE98" s="174">
        <v>5198.0</v>
      </c>
      <c r="AF98" s="174">
        <v>480.0</v>
      </c>
      <c r="AH98" s="128"/>
      <c r="AI98" s="175">
        <v>44079.12569444445</v>
      </c>
      <c r="AJ98" s="175">
        <v>44079.71597222222</v>
      </c>
      <c r="AK98" s="8" t="s">
        <v>440</v>
      </c>
      <c r="AL98" s="8" t="s">
        <v>315</v>
      </c>
      <c r="AM98" s="8" t="s">
        <v>439</v>
      </c>
      <c r="AN98" s="8" t="s">
        <v>408</v>
      </c>
      <c r="AQ98" s="128"/>
      <c r="AR98" s="128"/>
      <c r="AS98" s="128"/>
      <c r="AT98" s="128"/>
      <c r="AU98" s="128"/>
      <c r="AV98" s="128"/>
    </row>
    <row r="99" ht="16.5" customHeight="1">
      <c r="A99" s="170">
        <v>44078.0</v>
      </c>
      <c r="B99" s="8" t="s">
        <v>215</v>
      </c>
      <c r="C99" s="128"/>
      <c r="D99" s="128"/>
      <c r="E99" s="128"/>
      <c r="F99" s="128"/>
      <c r="G99" s="128"/>
      <c r="H99" s="128"/>
      <c r="I99" s="128"/>
      <c r="J99" s="128"/>
      <c r="K99" s="128"/>
      <c r="L99" s="128"/>
      <c r="M99" s="128"/>
      <c r="N99" s="128"/>
      <c r="O99" s="128"/>
      <c r="P99" s="8">
        <v>895942.0</v>
      </c>
      <c r="Q99" s="8">
        <v>50711.0</v>
      </c>
      <c r="R99" s="8">
        <v>845231.0</v>
      </c>
      <c r="S99" s="8">
        <v>26268.0</v>
      </c>
      <c r="T99" s="8">
        <v>1333.0</v>
      </c>
      <c r="U99" s="8">
        <v>575596.0</v>
      </c>
      <c r="V99" s="174">
        <v>27601.0</v>
      </c>
      <c r="W99" s="174">
        <v>549328.0</v>
      </c>
      <c r="Y99" s="174">
        <v>147.0</v>
      </c>
      <c r="Z99" s="179">
        <v>2161.0</v>
      </c>
      <c r="AA99" s="174">
        <v>45.0</v>
      </c>
      <c r="AC99" s="174">
        <v>23.0</v>
      </c>
      <c r="AE99" s="174">
        <v>5198.0</v>
      </c>
      <c r="AF99" s="174">
        <v>475.0</v>
      </c>
      <c r="AH99" s="128"/>
      <c r="AI99" s="175">
        <v>44078.12569444445</v>
      </c>
      <c r="AJ99" s="175">
        <v>44078.714583333334</v>
      </c>
      <c r="AK99" s="8" t="s">
        <v>344</v>
      </c>
      <c r="AL99" s="8" t="s">
        <v>331</v>
      </c>
      <c r="AM99" s="8" t="s">
        <v>439</v>
      </c>
      <c r="AN99" s="8" t="s">
        <v>408</v>
      </c>
      <c r="AQ99" s="128"/>
      <c r="AR99" s="128"/>
      <c r="AS99" s="128"/>
      <c r="AT99" s="128"/>
      <c r="AU99" s="128"/>
      <c r="AV99" s="128"/>
    </row>
    <row r="100" ht="16.5" customHeight="1">
      <c r="A100" s="170">
        <v>44077.0</v>
      </c>
      <c r="B100" s="8" t="s">
        <v>215</v>
      </c>
      <c r="C100" s="128"/>
      <c r="D100" s="128"/>
      <c r="E100" s="128"/>
      <c r="F100" s="128"/>
      <c r="G100" s="128"/>
      <c r="H100" s="128"/>
      <c r="I100" s="128"/>
      <c r="J100" s="128"/>
      <c r="K100" s="128"/>
      <c r="L100" s="128"/>
      <c r="M100" s="128"/>
      <c r="N100" s="128"/>
      <c r="O100" s="128"/>
      <c r="P100" s="8">
        <v>885021.0</v>
      </c>
      <c r="Q100" s="8">
        <v>50254.0</v>
      </c>
      <c r="R100" s="8">
        <v>834767.0</v>
      </c>
      <c r="S100" s="8">
        <v>26015.0</v>
      </c>
      <c r="T100" s="8">
        <v>1321.0</v>
      </c>
      <c r="U100" s="8">
        <v>569804.0</v>
      </c>
      <c r="V100" s="174">
        <v>27336.0</v>
      </c>
      <c r="W100" s="174">
        <v>543789.0</v>
      </c>
      <c r="Y100" s="174">
        <v>133.0</v>
      </c>
      <c r="Z100" s="179">
        <v>2175.0</v>
      </c>
      <c r="AA100" s="174">
        <v>43.0</v>
      </c>
      <c r="AC100" s="174">
        <v>26.0</v>
      </c>
      <c r="AE100" s="174">
        <v>5144.0</v>
      </c>
      <c r="AF100" s="174">
        <v>470.0</v>
      </c>
      <c r="AH100" s="128"/>
      <c r="AI100" s="175">
        <v>44077.12569444445</v>
      </c>
      <c r="AJ100" s="175">
        <v>44077.68819444445</v>
      </c>
      <c r="AK100" s="8" t="s">
        <v>403</v>
      </c>
      <c r="AL100" s="8" t="s">
        <v>331</v>
      </c>
      <c r="AM100" s="8" t="s">
        <v>439</v>
      </c>
      <c r="AN100" s="8" t="s">
        <v>408</v>
      </c>
      <c r="AQ100" s="128"/>
      <c r="AR100" s="128"/>
      <c r="AS100" s="128"/>
      <c r="AT100" s="128"/>
      <c r="AU100" s="128"/>
      <c r="AV100" s="128"/>
    </row>
    <row r="101" ht="16.5" customHeight="1">
      <c r="A101" s="170">
        <v>44076.0</v>
      </c>
      <c r="B101" s="8" t="s">
        <v>215</v>
      </c>
      <c r="F101" s="128"/>
      <c r="G101" s="128"/>
      <c r="H101" s="128"/>
      <c r="I101" s="128"/>
      <c r="L101" s="128"/>
      <c r="M101" s="128"/>
      <c r="N101" s="128"/>
      <c r="O101" s="128"/>
      <c r="P101" s="8">
        <v>877405.0</v>
      </c>
      <c r="Q101" s="8">
        <v>49893.0</v>
      </c>
      <c r="R101" s="8">
        <v>827512.0</v>
      </c>
      <c r="S101" s="8">
        <v>25765.0</v>
      </c>
      <c r="T101" s="8">
        <v>1310.0</v>
      </c>
      <c r="U101" s="8">
        <v>565072.0</v>
      </c>
      <c r="V101" s="174">
        <v>27075.0</v>
      </c>
      <c r="W101" s="174">
        <v>539307.0</v>
      </c>
      <c r="Y101" s="174">
        <v>139.0</v>
      </c>
      <c r="Z101" s="179">
        <v>2167.0</v>
      </c>
      <c r="AA101" s="174">
        <v>45.0</v>
      </c>
      <c r="AC101" s="174">
        <v>22.0</v>
      </c>
      <c r="AE101" s="174">
        <v>5144.0</v>
      </c>
      <c r="AF101" s="174">
        <v>468.0</v>
      </c>
      <c r="AH101" s="128"/>
      <c r="AI101" s="175">
        <v>44076.12569444445</v>
      </c>
      <c r="AJ101" s="175">
        <v>44076.722916666666</v>
      </c>
      <c r="AK101" s="8" t="s">
        <v>320</v>
      </c>
      <c r="AL101" s="8" t="s">
        <v>353</v>
      </c>
      <c r="AM101" s="8" t="s">
        <v>439</v>
      </c>
      <c r="AN101" s="8" t="s">
        <v>408</v>
      </c>
      <c r="AQ101" s="128"/>
      <c r="AR101" s="128"/>
      <c r="AS101" s="128"/>
      <c r="AT101" s="128"/>
      <c r="AU101" s="128"/>
      <c r="AV101" s="128"/>
    </row>
    <row r="102" ht="16.5" customHeight="1">
      <c r="A102" s="170">
        <v>44075.0</v>
      </c>
      <c r="B102" s="8" t="s">
        <v>215</v>
      </c>
      <c r="F102" s="128"/>
      <c r="G102" s="128"/>
      <c r="H102" s="128"/>
      <c r="I102" s="128"/>
      <c r="L102" s="128"/>
      <c r="M102" s="128"/>
      <c r="N102" s="128"/>
      <c r="O102" s="128"/>
      <c r="P102" s="8">
        <v>870549.0</v>
      </c>
      <c r="Q102" s="8">
        <v>49430.0</v>
      </c>
      <c r="R102" s="8">
        <v>821119.0</v>
      </c>
      <c r="S102" s="8">
        <v>25639.0</v>
      </c>
      <c r="T102" s="8">
        <v>1307.0</v>
      </c>
      <c r="U102" s="8">
        <v>560493.0</v>
      </c>
      <c r="V102" s="174">
        <v>26946.0</v>
      </c>
      <c r="W102" s="174">
        <v>534854.0</v>
      </c>
      <c r="Y102" s="174">
        <v>132.0</v>
      </c>
      <c r="Z102" s="179">
        <v>2162.0</v>
      </c>
      <c r="AA102" s="174">
        <v>49.0</v>
      </c>
      <c r="AC102" s="174">
        <v>25.0</v>
      </c>
      <c r="AE102" s="174">
        <v>4938.0</v>
      </c>
      <c r="AF102" s="174">
        <v>465.0</v>
      </c>
      <c r="AH102" s="128"/>
      <c r="AI102" s="175">
        <v>44075.12569444445</v>
      </c>
      <c r="AJ102" s="175">
        <v>44075.70138888889</v>
      </c>
      <c r="AK102" s="8" t="s">
        <v>441</v>
      </c>
      <c r="AL102" s="8" t="s">
        <v>374</v>
      </c>
      <c r="AM102" s="8" t="s">
        <v>439</v>
      </c>
      <c r="AN102" s="8" t="s">
        <v>408</v>
      </c>
      <c r="AQ102" s="128"/>
      <c r="AR102" s="128"/>
      <c r="AS102" s="128"/>
      <c r="AT102" s="128"/>
      <c r="AU102" s="128"/>
      <c r="AV102" s="128"/>
    </row>
    <row r="103" ht="16.5" customHeight="1">
      <c r="A103" s="170">
        <v>44074.0</v>
      </c>
      <c r="B103" s="8" t="s">
        <v>215</v>
      </c>
      <c r="C103" s="128"/>
      <c r="D103" s="128"/>
      <c r="E103" s="128"/>
      <c r="F103" s="128"/>
      <c r="G103" s="128"/>
      <c r="H103" s="128"/>
      <c r="I103" s="128"/>
      <c r="J103" s="128"/>
      <c r="K103" s="128"/>
      <c r="L103" s="128"/>
      <c r="M103" s="128"/>
      <c r="N103" s="128"/>
      <c r="O103" s="128"/>
      <c r="P103" s="8">
        <v>860486.0</v>
      </c>
      <c r="Q103" s="8">
        <v>48546.0</v>
      </c>
      <c r="R103" s="8">
        <v>811940.0</v>
      </c>
      <c r="S103" s="8">
        <v>25403.0</v>
      </c>
      <c r="T103" s="8">
        <v>1310.0</v>
      </c>
      <c r="U103" s="8">
        <v>555918.0</v>
      </c>
      <c r="V103" s="174">
        <v>26713.0</v>
      </c>
      <c r="W103" s="174">
        <v>530515.0</v>
      </c>
      <c r="Y103" s="174">
        <v>136.0</v>
      </c>
      <c r="Z103" s="179">
        <v>2149.0</v>
      </c>
      <c r="AA103" s="174">
        <v>43.0</v>
      </c>
      <c r="AC103" s="174">
        <v>24.0</v>
      </c>
      <c r="AE103" s="174">
        <v>4884.0</v>
      </c>
      <c r="AF103" s="174">
        <v>459.0</v>
      </c>
      <c r="AH103" s="128"/>
      <c r="AI103" s="175">
        <v>44074.12569444445</v>
      </c>
      <c r="AJ103" s="175">
        <v>44074.70486111111</v>
      </c>
      <c r="AK103" s="8" t="s">
        <v>309</v>
      </c>
      <c r="AL103" s="8" t="s">
        <v>353</v>
      </c>
      <c r="AM103" s="8" t="s">
        <v>439</v>
      </c>
      <c r="AN103" s="8" t="s">
        <v>408</v>
      </c>
      <c r="AQ103" s="128"/>
      <c r="AR103" s="128"/>
      <c r="AS103" s="128"/>
      <c r="AT103" s="128"/>
      <c r="AU103" s="128"/>
      <c r="AV103" s="128"/>
    </row>
    <row r="104" ht="16.5" customHeight="1">
      <c r="A104" s="170">
        <v>44073.0</v>
      </c>
      <c r="B104" s="8" t="s">
        <v>215</v>
      </c>
      <c r="C104" s="128"/>
      <c r="D104" s="128"/>
      <c r="E104" s="128"/>
      <c r="F104" s="128"/>
      <c r="G104" s="128"/>
      <c r="H104" s="128"/>
      <c r="I104" s="128"/>
      <c r="J104" s="128"/>
      <c r="K104" s="128"/>
      <c r="L104" s="128"/>
      <c r="M104" s="128"/>
      <c r="N104" s="128"/>
      <c r="O104" s="128"/>
      <c r="P104" s="8">
        <v>854391.0</v>
      </c>
      <c r="Q104" s="8">
        <v>48204.0</v>
      </c>
      <c r="R104" s="8">
        <v>806187.0</v>
      </c>
      <c r="S104" s="8">
        <v>24776.0</v>
      </c>
      <c r="T104" s="8">
        <v>1278.0</v>
      </c>
      <c r="U104" s="8">
        <v>542589.0</v>
      </c>
      <c r="V104" s="174">
        <v>26554.0</v>
      </c>
      <c r="W104" s="174">
        <v>526791.0</v>
      </c>
      <c r="Y104" s="174">
        <v>166.0</v>
      </c>
      <c r="Z104" s="179">
        <v>2108.0</v>
      </c>
      <c r="AA104" s="174">
        <v>47.0</v>
      </c>
      <c r="AC104" s="174">
        <v>22.0</v>
      </c>
      <c r="AE104" s="174">
        <v>4884.0</v>
      </c>
      <c r="AF104" s="174">
        <v>458.0</v>
      </c>
      <c r="AH104" s="128"/>
      <c r="AI104" s="175">
        <v>44073.12569444445</v>
      </c>
      <c r="AJ104" s="175">
        <v>44073.72916666667</v>
      </c>
      <c r="AK104" s="8" t="s">
        <v>403</v>
      </c>
      <c r="AL104" s="8" t="s">
        <v>334</v>
      </c>
      <c r="AM104" s="8" t="s">
        <v>442</v>
      </c>
      <c r="AN104" s="8" t="s">
        <v>408</v>
      </c>
      <c r="AQ104" s="128"/>
      <c r="AR104" s="128"/>
      <c r="AS104" s="128"/>
      <c r="AT104" s="128"/>
      <c r="AU104" s="128"/>
      <c r="AV104" s="128"/>
    </row>
    <row r="105" ht="16.5" customHeight="1">
      <c r="A105" s="170">
        <v>44072.0</v>
      </c>
      <c r="B105" s="8" t="s">
        <v>215</v>
      </c>
      <c r="C105" s="128"/>
      <c r="D105" s="128"/>
      <c r="E105" s="128"/>
      <c r="F105" s="128"/>
      <c r="G105" s="128"/>
      <c r="H105" s="128"/>
      <c r="I105" s="128"/>
      <c r="J105" s="128"/>
      <c r="K105" s="128"/>
      <c r="L105" s="128"/>
      <c r="M105" s="128"/>
      <c r="N105" s="128"/>
      <c r="O105" s="128"/>
      <c r="P105" s="8">
        <v>847634.0</v>
      </c>
      <c r="Q105" s="8">
        <v>47805.0</v>
      </c>
      <c r="R105" s="8">
        <v>799829.0</v>
      </c>
      <c r="S105" s="8">
        <v>24776.0</v>
      </c>
      <c r="T105" s="8">
        <v>1278.0</v>
      </c>
      <c r="U105" s="8">
        <v>542589.0</v>
      </c>
      <c r="V105" s="174">
        <v>26293.0</v>
      </c>
      <c r="W105" s="174">
        <v>522557.0</v>
      </c>
      <c r="Y105" s="174">
        <v>166.0</v>
      </c>
      <c r="Z105" s="179">
        <v>2108.0</v>
      </c>
      <c r="AA105" s="174">
        <v>47.0</v>
      </c>
      <c r="AC105" s="174">
        <v>22.0</v>
      </c>
      <c r="AE105" s="174">
        <v>4884.0</v>
      </c>
      <c r="AF105" s="174">
        <v>454.0</v>
      </c>
      <c r="AH105" s="128"/>
      <c r="AI105" s="175">
        <v>44072.12569444445</v>
      </c>
      <c r="AJ105" s="176">
        <v>44072.711805555555</v>
      </c>
      <c r="AK105" s="8" t="s">
        <v>363</v>
      </c>
      <c r="AL105" s="8" t="s">
        <v>339</v>
      </c>
      <c r="AM105" s="8" t="s">
        <v>442</v>
      </c>
      <c r="AN105" s="8" t="s">
        <v>408</v>
      </c>
      <c r="AQ105" s="128"/>
      <c r="AR105" s="128"/>
      <c r="AS105" s="128"/>
      <c r="AT105" s="128"/>
      <c r="AU105" s="128"/>
      <c r="AV105" s="128"/>
    </row>
    <row r="106" ht="16.5" customHeight="1">
      <c r="A106" s="170">
        <v>44071.0</v>
      </c>
      <c r="B106" s="8" t="s">
        <v>215</v>
      </c>
      <c r="F106" s="128"/>
      <c r="G106" s="128"/>
      <c r="H106" s="128"/>
      <c r="I106" s="128"/>
      <c r="L106" s="128"/>
      <c r="M106" s="128"/>
      <c r="N106" s="128"/>
      <c r="O106" s="128"/>
      <c r="P106" s="8">
        <v>838790.0</v>
      </c>
      <c r="Q106" s="8">
        <v>47033.0</v>
      </c>
      <c r="R106" s="8">
        <v>791757.0</v>
      </c>
      <c r="S106" s="8">
        <v>24776.0</v>
      </c>
      <c r="T106" s="8">
        <v>1278.0</v>
      </c>
      <c r="U106" s="8">
        <v>542589.0</v>
      </c>
      <c r="V106" s="174">
        <v>26054.0</v>
      </c>
      <c r="W106" s="174">
        <v>517813.0</v>
      </c>
      <c r="Y106" s="174">
        <v>166.0</v>
      </c>
      <c r="Z106" s="179">
        <v>2108.0</v>
      </c>
      <c r="AA106" s="174">
        <v>47.0</v>
      </c>
      <c r="AC106" s="174">
        <v>22.0</v>
      </c>
      <c r="AE106" s="174">
        <v>4859.0</v>
      </c>
      <c r="AF106" s="174">
        <v>447.0</v>
      </c>
      <c r="AH106" s="128"/>
      <c r="AI106" s="175">
        <v>44071.12569444445</v>
      </c>
      <c r="AJ106" s="175">
        <v>44071.70486111111</v>
      </c>
      <c r="AK106" s="8" t="s">
        <v>352</v>
      </c>
      <c r="AL106" s="8" t="s">
        <v>334</v>
      </c>
      <c r="AM106" s="8" t="s">
        <v>443</v>
      </c>
      <c r="AN106" s="8" t="s">
        <v>408</v>
      </c>
      <c r="AQ106" s="128"/>
      <c r="AR106" s="128"/>
      <c r="AS106" s="128"/>
      <c r="AT106" s="128"/>
      <c r="AU106" s="128"/>
      <c r="AV106" s="128"/>
    </row>
    <row r="107" ht="16.5" customHeight="1">
      <c r="A107" s="170">
        <v>44070.0</v>
      </c>
      <c r="B107" s="8" t="s">
        <v>215</v>
      </c>
      <c r="C107" s="128"/>
      <c r="D107" s="128"/>
      <c r="E107" s="128"/>
      <c r="F107" s="128"/>
      <c r="G107" s="128"/>
      <c r="H107" s="128"/>
      <c r="I107" s="128"/>
      <c r="J107" s="128"/>
      <c r="K107" s="128"/>
      <c r="L107" s="128"/>
      <c r="M107" s="128"/>
      <c r="N107" s="128"/>
      <c r="O107" s="128"/>
      <c r="P107" s="8">
        <v>830475.0</v>
      </c>
      <c r="Q107" s="8">
        <v>46488.0</v>
      </c>
      <c r="R107" s="8">
        <v>783987.0</v>
      </c>
      <c r="S107" s="8">
        <v>24482.0</v>
      </c>
      <c r="T107" s="8">
        <v>1279.0</v>
      </c>
      <c r="U107" s="8">
        <v>537437.0</v>
      </c>
      <c r="V107" s="174">
        <v>25761.0</v>
      </c>
      <c r="W107" s="174">
        <v>512955.0</v>
      </c>
      <c r="Y107" s="174">
        <v>171.0</v>
      </c>
      <c r="Z107" s="179">
        <v>2093.0</v>
      </c>
      <c r="AA107" s="174">
        <v>53.0</v>
      </c>
      <c r="AC107" s="174">
        <v>23.0</v>
      </c>
      <c r="AE107" s="174">
        <v>4789.0</v>
      </c>
      <c r="AF107" s="174">
        <v>438.0</v>
      </c>
      <c r="AH107" s="128"/>
      <c r="AI107" s="175">
        <v>44070.12569444445</v>
      </c>
      <c r="AJ107" s="175">
        <v>44070.71805555555</v>
      </c>
      <c r="AK107" s="8" t="s">
        <v>363</v>
      </c>
      <c r="AL107" s="8" t="s">
        <v>326</v>
      </c>
      <c r="AM107" s="8" t="s">
        <v>443</v>
      </c>
      <c r="AN107" s="8" t="s">
        <v>408</v>
      </c>
      <c r="AQ107" s="128"/>
      <c r="AR107" s="128"/>
      <c r="AS107" s="128"/>
      <c r="AT107" s="128"/>
      <c r="AU107" s="128"/>
      <c r="AV107" s="128"/>
    </row>
    <row r="108" ht="16.5" customHeight="1">
      <c r="A108" s="170">
        <v>44069.0</v>
      </c>
      <c r="B108" s="8" t="s">
        <v>215</v>
      </c>
      <c r="C108" s="128"/>
      <c r="D108" s="128"/>
      <c r="E108" s="128"/>
      <c r="F108" s="128"/>
      <c r="G108" s="128"/>
      <c r="H108" s="128"/>
      <c r="I108" s="128"/>
      <c r="J108" s="128"/>
      <c r="K108" s="128"/>
      <c r="L108" s="128"/>
      <c r="M108" s="128"/>
      <c r="N108" s="128"/>
      <c r="O108" s="128"/>
      <c r="P108" s="8">
        <v>818032.0</v>
      </c>
      <c r="Q108" s="8">
        <v>45867.0</v>
      </c>
      <c r="R108" s="8">
        <v>772165.0</v>
      </c>
      <c r="S108" s="8">
        <v>24289.0</v>
      </c>
      <c r="T108" s="8">
        <v>1282.0</v>
      </c>
      <c r="U108" s="8">
        <v>531456.0</v>
      </c>
      <c r="V108" s="174">
        <v>25571.0</v>
      </c>
      <c r="W108" s="174">
        <v>507167.0</v>
      </c>
      <c r="Y108" s="174">
        <v>140.0</v>
      </c>
      <c r="Z108" s="179">
        <v>2063.0</v>
      </c>
      <c r="AA108" s="174">
        <v>48.0</v>
      </c>
      <c r="AC108" s="174">
        <v>26.0</v>
      </c>
      <c r="AE108" s="174">
        <v>4747.0</v>
      </c>
      <c r="AF108" s="174">
        <v>433.0</v>
      </c>
      <c r="AH108" s="128"/>
      <c r="AI108" s="175">
        <v>44069.12569444445</v>
      </c>
      <c r="AJ108" s="175">
        <v>44069.731944444444</v>
      </c>
      <c r="AK108" s="8" t="s">
        <v>353</v>
      </c>
      <c r="AL108" s="8" t="s">
        <v>315</v>
      </c>
      <c r="AM108" s="8" t="s">
        <v>443</v>
      </c>
      <c r="AN108" s="8" t="s">
        <v>408</v>
      </c>
      <c r="AQ108" s="128"/>
      <c r="AR108" s="128"/>
      <c r="AS108" s="128"/>
      <c r="AT108" s="128"/>
      <c r="AU108" s="128"/>
      <c r="AV108" s="128"/>
    </row>
    <row r="109" ht="16.5" customHeight="1">
      <c r="A109" s="170">
        <v>44068.0</v>
      </c>
      <c r="B109" s="8" t="s">
        <v>215</v>
      </c>
      <c r="C109" s="128"/>
      <c r="D109" s="128"/>
      <c r="E109" s="128"/>
      <c r="F109" s="128"/>
      <c r="G109" s="128"/>
      <c r="H109" s="128"/>
      <c r="I109" s="128"/>
      <c r="J109" s="128"/>
      <c r="K109" s="128"/>
      <c r="L109" s="128"/>
      <c r="M109" s="128"/>
      <c r="N109" s="128"/>
      <c r="O109" s="128"/>
      <c r="P109" s="8">
        <v>810114.0</v>
      </c>
      <c r="Q109" s="8">
        <v>45132.0</v>
      </c>
      <c r="R109" s="8">
        <v>764982.0</v>
      </c>
      <c r="S109" s="8">
        <v>24085.0</v>
      </c>
      <c r="T109" s="8">
        <v>1306.0</v>
      </c>
      <c r="U109" s="8">
        <v>526703.0</v>
      </c>
      <c r="V109" s="174">
        <v>25391.0</v>
      </c>
      <c r="W109" s="174">
        <v>502618.0</v>
      </c>
      <c r="Y109" s="174">
        <v>154.0</v>
      </c>
      <c r="Z109" s="179">
        <v>2038.0</v>
      </c>
      <c r="AA109" s="174">
        <v>53.0</v>
      </c>
      <c r="AC109" s="174">
        <v>27.0</v>
      </c>
      <c r="AE109" s="174">
        <v>4747.0</v>
      </c>
      <c r="AF109" s="174">
        <v>428.0</v>
      </c>
      <c r="AH109" s="128"/>
      <c r="AI109" s="175">
        <v>44068.12569444445</v>
      </c>
      <c r="AJ109" s="175">
        <v>44068.680555555555</v>
      </c>
      <c r="AK109" s="8" t="s">
        <v>378</v>
      </c>
      <c r="AL109" s="8" t="s">
        <v>315</v>
      </c>
      <c r="AM109" s="8" t="s">
        <v>444</v>
      </c>
      <c r="AN109" s="8" t="s">
        <v>408</v>
      </c>
      <c r="AQ109" s="128"/>
      <c r="AR109" s="128"/>
      <c r="AS109" s="128"/>
      <c r="AT109" s="128"/>
      <c r="AU109" s="128"/>
      <c r="AV109" s="128"/>
    </row>
    <row r="110" ht="16.5" customHeight="1">
      <c r="A110" s="170">
        <v>44067.0</v>
      </c>
      <c r="B110" s="8" t="s">
        <v>215</v>
      </c>
      <c r="C110" s="128"/>
      <c r="D110" s="128"/>
      <c r="E110" s="128"/>
      <c r="F110" s="128"/>
      <c r="G110" s="128"/>
      <c r="H110" s="128"/>
      <c r="I110" s="128"/>
      <c r="J110" s="128"/>
      <c r="K110" s="128"/>
      <c r="L110" s="128"/>
      <c r="M110" s="128"/>
      <c r="N110" s="128"/>
      <c r="O110" s="128"/>
      <c r="P110" s="8">
        <v>802440.0</v>
      </c>
      <c r="Q110" s="8">
        <v>44803.0</v>
      </c>
      <c r="R110" s="8">
        <v>757637.0</v>
      </c>
      <c r="S110" s="8">
        <v>23859.0</v>
      </c>
      <c r="T110" s="8">
        <v>1296.0</v>
      </c>
      <c r="U110" s="8">
        <v>522041.0</v>
      </c>
      <c r="V110" s="174">
        <v>25155.0</v>
      </c>
      <c r="W110" s="174">
        <v>498182.0</v>
      </c>
      <c r="Y110" s="174">
        <v>143.0</v>
      </c>
      <c r="Z110" s="179">
        <v>2028.0</v>
      </c>
      <c r="AA110" s="174">
        <v>44.0</v>
      </c>
      <c r="AC110" s="174">
        <v>25.0</v>
      </c>
      <c r="AE110" s="174">
        <v>4634.0</v>
      </c>
      <c r="AF110" s="174">
        <v>420.0</v>
      </c>
      <c r="AH110" s="128"/>
      <c r="AI110" s="175">
        <v>44067.12569444445</v>
      </c>
      <c r="AJ110" s="175">
        <v>44067.70138888889</v>
      </c>
      <c r="AK110" s="8" t="s">
        <v>363</v>
      </c>
      <c r="AL110" s="8" t="s">
        <v>325</v>
      </c>
      <c r="AM110" s="8" t="s">
        <v>444</v>
      </c>
      <c r="AN110" s="8" t="s">
        <v>408</v>
      </c>
      <c r="AQ110" s="128"/>
      <c r="AR110" s="128"/>
      <c r="AS110" s="128"/>
      <c r="AT110" s="128"/>
      <c r="AU110" s="128"/>
      <c r="AV110" s="128"/>
    </row>
    <row r="111" ht="16.5" customHeight="1">
      <c r="A111" s="170">
        <v>44066.0</v>
      </c>
      <c r="B111" s="8" t="s">
        <v>215</v>
      </c>
      <c r="C111" s="128"/>
      <c r="D111" s="128"/>
      <c r="E111" s="128"/>
      <c r="F111" s="128"/>
      <c r="G111" s="128"/>
      <c r="H111" s="128"/>
      <c r="I111" s="128"/>
      <c r="J111" s="128"/>
      <c r="K111" s="128"/>
      <c r="L111" s="128"/>
      <c r="M111" s="128"/>
      <c r="N111" s="128"/>
      <c r="O111" s="128"/>
      <c r="P111" s="8">
        <v>796886.0</v>
      </c>
      <c r="Q111" s="8">
        <v>44508.0</v>
      </c>
      <c r="R111" s="8">
        <v>752378.0</v>
      </c>
      <c r="S111" s="8">
        <v>23156.0</v>
      </c>
      <c r="T111" s="8">
        <v>1265.0</v>
      </c>
      <c r="U111" s="8">
        <v>510056.0</v>
      </c>
      <c r="V111" s="174">
        <v>24937.0</v>
      </c>
      <c r="W111" s="174">
        <v>494883.0</v>
      </c>
      <c r="Y111" s="174">
        <v>173.0</v>
      </c>
      <c r="Z111" s="179">
        <v>1984.0</v>
      </c>
      <c r="AA111" s="174">
        <v>47.0</v>
      </c>
      <c r="AC111" s="174">
        <v>19.0</v>
      </c>
      <c r="AE111" s="174">
        <v>4589.0</v>
      </c>
      <c r="AF111" s="174">
        <v>417.0</v>
      </c>
      <c r="AH111" s="128"/>
      <c r="AI111" s="175">
        <v>44066.12569444445</v>
      </c>
      <c r="AJ111" s="175">
        <v>44066.72152777778</v>
      </c>
      <c r="AK111" s="8" t="s">
        <v>441</v>
      </c>
      <c r="AL111" s="8" t="s">
        <v>323</v>
      </c>
      <c r="AM111" s="8" t="s">
        <v>444</v>
      </c>
      <c r="AN111" s="8" t="s">
        <v>408</v>
      </c>
      <c r="AQ111" s="128"/>
      <c r="AR111" s="128"/>
      <c r="AS111" s="128"/>
      <c r="AT111" s="128"/>
      <c r="AU111" s="128"/>
      <c r="AV111" s="128"/>
    </row>
    <row r="112" ht="16.5" customHeight="1">
      <c r="A112" s="170">
        <v>44065.0</v>
      </c>
      <c r="B112" s="8" t="s">
        <v>215</v>
      </c>
      <c r="C112" s="128"/>
      <c r="D112" s="128"/>
      <c r="E112" s="128"/>
      <c r="F112" s="128"/>
      <c r="G112" s="128"/>
      <c r="H112" s="128"/>
      <c r="I112" s="128"/>
      <c r="J112" s="128"/>
      <c r="K112" s="128"/>
      <c r="L112" s="128"/>
      <c r="M112" s="128"/>
      <c r="N112" s="128"/>
      <c r="O112" s="128"/>
      <c r="P112" s="8">
        <v>791645.0</v>
      </c>
      <c r="Q112" s="8">
        <v>44192.0</v>
      </c>
      <c r="R112" s="8">
        <v>747453.0</v>
      </c>
      <c r="S112" s="8">
        <v>23156.0</v>
      </c>
      <c r="T112" s="8">
        <v>1265.0</v>
      </c>
      <c r="U112" s="8">
        <v>510056.0</v>
      </c>
      <c r="V112" s="174">
        <v>24710.0</v>
      </c>
      <c r="W112" s="174">
        <v>491754.0</v>
      </c>
      <c r="Y112" s="174">
        <v>173.0</v>
      </c>
      <c r="Z112" s="179">
        <v>1984.0</v>
      </c>
      <c r="AA112" s="174">
        <v>47.0</v>
      </c>
      <c r="AC112" s="174">
        <v>19.0</v>
      </c>
      <c r="AE112" s="174">
        <v>4589.0</v>
      </c>
      <c r="AF112" s="174">
        <v>417.0</v>
      </c>
      <c r="AH112" s="128"/>
      <c r="AI112" s="175">
        <v>44065.0</v>
      </c>
      <c r="AJ112" s="175">
        <v>44065.711805555555</v>
      </c>
      <c r="AK112" s="8" t="s">
        <v>371</v>
      </c>
      <c r="AL112" s="8" t="s">
        <v>341</v>
      </c>
      <c r="AM112" s="8" t="s">
        <v>444</v>
      </c>
      <c r="AN112" s="8" t="s">
        <v>408</v>
      </c>
      <c r="AQ112" s="128"/>
      <c r="AR112" s="128"/>
      <c r="AS112" s="128"/>
      <c r="AT112" s="128"/>
      <c r="AU112" s="128"/>
      <c r="AV112" s="128"/>
    </row>
    <row r="113" ht="16.5" customHeight="1">
      <c r="A113" s="170">
        <v>44064.0</v>
      </c>
      <c r="B113" s="8" t="s">
        <v>215</v>
      </c>
      <c r="C113" s="128"/>
      <c r="D113" s="128"/>
      <c r="E113" s="128"/>
      <c r="F113" s="128"/>
      <c r="G113" s="128"/>
      <c r="H113" s="128"/>
      <c r="I113" s="128"/>
      <c r="J113" s="128"/>
      <c r="K113" s="128"/>
      <c r="L113" s="128"/>
      <c r="M113" s="128"/>
      <c r="N113" s="128"/>
      <c r="O113" s="128"/>
      <c r="P113" s="8">
        <v>782690.0</v>
      </c>
      <c r="Q113" s="8">
        <v>43716.0</v>
      </c>
      <c r="R113" s="8">
        <v>738974.0</v>
      </c>
      <c r="S113" s="8">
        <v>23156.0</v>
      </c>
      <c r="T113" s="8">
        <v>1265.0</v>
      </c>
      <c r="U113" s="8">
        <v>510056.0</v>
      </c>
      <c r="V113" s="174">
        <v>24421.0</v>
      </c>
      <c r="W113" s="174">
        <v>486900.0</v>
      </c>
      <c r="Y113" s="174">
        <v>173.0</v>
      </c>
      <c r="Z113" s="179">
        <v>1984.0</v>
      </c>
      <c r="AA113" s="174">
        <v>47.0</v>
      </c>
      <c r="AC113" s="174">
        <v>19.0</v>
      </c>
      <c r="AE113" s="174">
        <v>4566.0</v>
      </c>
      <c r="AF113" s="174">
        <v>414.0</v>
      </c>
      <c r="AH113" s="128"/>
      <c r="AI113" s="175">
        <v>44064.12569444445</v>
      </c>
      <c r="AJ113" s="175">
        <v>44064.694444444445</v>
      </c>
      <c r="AK113" s="8" t="s">
        <v>353</v>
      </c>
      <c r="AL113" s="8" t="s">
        <v>315</v>
      </c>
      <c r="AM113" s="8" t="s">
        <v>444</v>
      </c>
      <c r="AN113" s="8" t="s">
        <v>408</v>
      </c>
      <c r="AQ113" s="128"/>
      <c r="AR113" s="128"/>
      <c r="AS113" s="128"/>
      <c r="AT113" s="128"/>
      <c r="AU113" s="128"/>
      <c r="AV113" s="128"/>
    </row>
    <row r="114" ht="16.5" customHeight="1">
      <c r="A114" s="170">
        <v>44063.0</v>
      </c>
      <c r="B114" s="8" t="s">
        <v>215</v>
      </c>
      <c r="C114" s="128"/>
      <c r="D114" s="128"/>
      <c r="E114" s="128"/>
      <c r="F114" s="128"/>
      <c r="G114" s="128"/>
      <c r="H114" s="128"/>
      <c r="I114" s="128"/>
      <c r="J114" s="128"/>
      <c r="K114" s="128"/>
      <c r="L114" s="128"/>
      <c r="M114" s="128"/>
      <c r="N114" s="128"/>
      <c r="O114" s="128"/>
      <c r="P114" s="8">
        <v>772344.0</v>
      </c>
      <c r="Q114" s="8">
        <v>43000.0</v>
      </c>
      <c r="R114" s="8">
        <v>729344.0</v>
      </c>
      <c r="S114" s="8">
        <v>22917.0</v>
      </c>
      <c r="T114" s="8">
        <v>1248.0</v>
      </c>
      <c r="U114" s="8">
        <v>505119.0</v>
      </c>
      <c r="V114" s="174">
        <v>24165.0</v>
      </c>
      <c r="W114" s="174">
        <v>482202.0</v>
      </c>
      <c r="Y114" s="174">
        <v>175.0</v>
      </c>
      <c r="Z114" s="179">
        <v>1979.0</v>
      </c>
      <c r="AA114" s="174">
        <v>48.0</v>
      </c>
      <c r="AC114" s="174">
        <v>21.0</v>
      </c>
      <c r="AE114" s="174">
        <v>4566.0</v>
      </c>
      <c r="AF114" s="174">
        <v>412.0</v>
      </c>
      <c r="AH114" s="128"/>
      <c r="AI114" s="175">
        <v>44063.12569444445</v>
      </c>
      <c r="AJ114" s="175">
        <v>44063.72916666667</v>
      </c>
      <c r="AK114" s="8" t="s">
        <v>345</v>
      </c>
      <c r="AL114" s="8" t="s">
        <v>334</v>
      </c>
      <c r="AM114" s="8" t="s">
        <v>444</v>
      </c>
      <c r="AN114" s="8" t="s">
        <v>408</v>
      </c>
      <c r="AQ114" s="128"/>
      <c r="AR114" s="128"/>
      <c r="AS114" s="128"/>
      <c r="AT114" s="128"/>
      <c r="AU114" s="128"/>
      <c r="AV114" s="128"/>
    </row>
    <row r="115" ht="16.5" customHeight="1">
      <c r="A115" s="170">
        <v>44062.0</v>
      </c>
      <c r="B115" s="8" t="s">
        <v>215</v>
      </c>
      <c r="C115" s="128"/>
      <c r="D115" s="128"/>
      <c r="E115" s="128"/>
      <c r="F115" s="128"/>
      <c r="G115" s="128"/>
      <c r="H115" s="128"/>
      <c r="I115" s="128"/>
      <c r="J115" s="128"/>
      <c r="K115" s="128"/>
      <c r="L115" s="128"/>
      <c r="M115" s="128"/>
      <c r="N115" s="128"/>
      <c r="O115" s="128"/>
      <c r="P115" s="8">
        <v>763954.0</v>
      </c>
      <c r="Q115" s="8">
        <v>42637.0</v>
      </c>
      <c r="R115" s="8">
        <v>721317.0</v>
      </c>
      <c r="S115" s="8">
        <v>22629.0</v>
      </c>
      <c r="T115" s="8">
        <v>1241.0</v>
      </c>
      <c r="U115" s="8">
        <v>499915.0</v>
      </c>
      <c r="V115" s="174">
        <v>23870.0</v>
      </c>
      <c r="W115" s="174">
        <v>477286.0</v>
      </c>
      <c r="Y115" s="174">
        <v>203.0</v>
      </c>
      <c r="Z115" s="179">
        <v>1958.0</v>
      </c>
      <c r="AA115" s="174">
        <v>51.0</v>
      </c>
      <c r="AC115" s="174">
        <v>16.0</v>
      </c>
      <c r="AE115" s="174">
        <v>4468.0</v>
      </c>
      <c r="AF115" s="174">
        <v>408.0</v>
      </c>
      <c r="AH115" s="128"/>
      <c r="AI115" s="175">
        <v>44062.12569444445</v>
      </c>
      <c r="AJ115" s="176">
        <v>44062.72222222222</v>
      </c>
      <c r="AK115" s="8" t="s">
        <v>345</v>
      </c>
      <c r="AL115" s="8" t="s">
        <v>353</v>
      </c>
      <c r="AM115" s="8" t="s">
        <v>444</v>
      </c>
      <c r="AN115" s="8" t="s">
        <v>408</v>
      </c>
      <c r="AQ115" s="128"/>
      <c r="AR115" s="128"/>
      <c r="AS115" s="128"/>
      <c r="AT115" s="128"/>
      <c r="AU115" s="128"/>
      <c r="AV115" s="128"/>
    </row>
    <row r="116" ht="16.5" customHeight="1">
      <c r="A116" s="170">
        <v>44061.0</v>
      </c>
      <c r="B116" s="8" t="s">
        <v>215</v>
      </c>
      <c r="C116" s="128"/>
      <c r="D116" s="128"/>
      <c r="E116" s="128"/>
      <c r="F116" s="128"/>
      <c r="G116" s="128"/>
      <c r="H116" s="128"/>
      <c r="I116" s="128"/>
      <c r="J116" s="128"/>
      <c r="K116" s="128"/>
      <c r="L116" s="128"/>
      <c r="M116" s="128"/>
      <c r="N116" s="128"/>
      <c r="O116" s="128"/>
      <c r="P116" s="8">
        <v>755187.0</v>
      </c>
      <c r="Q116" s="8">
        <v>42230.0</v>
      </c>
      <c r="R116" s="8">
        <v>712957.0</v>
      </c>
      <c r="S116" s="8">
        <v>22452.0</v>
      </c>
      <c r="T116" s="8">
        <v>1224.0</v>
      </c>
      <c r="U116" s="8">
        <v>495114.0</v>
      </c>
      <c r="V116" s="174">
        <v>23676.0</v>
      </c>
      <c r="W116" s="174">
        <v>472662.0</v>
      </c>
      <c r="Y116" s="174">
        <v>214.0</v>
      </c>
      <c r="Z116" s="179">
        <v>1929.0</v>
      </c>
      <c r="AA116" s="174">
        <v>54.0</v>
      </c>
      <c r="AC116" s="174">
        <v>20.0</v>
      </c>
      <c r="AE116" s="174">
        <v>4468.0</v>
      </c>
      <c r="AF116" s="174">
        <v>397.0</v>
      </c>
      <c r="AH116" s="128"/>
      <c r="AI116" s="175">
        <v>44061.12569444445</v>
      </c>
      <c r="AJ116" s="176">
        <v>44061.70486111111</v>
      </c>
      <c r="AK116" s="8" t="s">
        <v>445</v>
      </c>
      <c r="AL116" s="8" t="s">
        <v>334</v>
      </c>
      <c r="AM116" s="8" t="s">
        <v>444</v>
      </c>
      <c r="AN116" s="8" t="s">
        <v>408</v>
      </c>
      <c r="AQ116" s="128"/>
      <c r="AR116" s="128"/>
      <c r="AS116" s="128"/>
      <c r="AT116" s="128"/>
      <c r="AU116" s="128"/>
      <c r="AV116" s="128"/>
    </row>
    <row r="117" ht="16.5" customHeight="1">
      <c r="A117" s="170">
        <v>44060.0</v>
      </c>
      <c r="B117" s="8" t="s">
        <v>215</v>
      </c>
      <c r="C117" s="128"/>
      <c r="D117" s="128"/>
      <c r="E117" s="128"/>
      <c r="F117" s="128"/>
      <c r="G117" s="128"/>
      <c r="H117" s="128"/>
      <c r="I117" s="128"/>
      <c r="J117" s="128"/>
      <c r="K117" s="128"/>
      <c r="L117" s="128"/>
      <c r="M117" s="128"/>
      <c r="N117" s="128"/>
      <c r="O117" s="128"/>
      <c r="P117" s="8">
        <v>746940.0</v>
      </c>
      <c r="Q117" s="8">
        <v>41835.0</v>
      </c>
      <c r="R117" s="8">
        <v>705105.0</v>
      </c>
      <c r="S117" s="8">
        <v>22234.0</v>
      </c>
      <c r="T117" s="8">
        <v>1217.0</v>
      </c>
      <c r="U117" s="8">
        <v>490000.0</v>
      </c>
      <c r="V117" s="174">
        <v>23451.0</v>
      </c>
      <c r="W117" s="174">
        <v>467766.0</v>
      </c>
      <c r="Y117" s="174">
        <v>206.0</v>
      </c>
      <c r="Z117" s="179">
        <v>1913.0</v>
      </c>
      <c r="AA117" s="174">
        <v>47.0</v>
      </c>
      <c r="AC117" s="174">
        <v>19.0</v>
      </c>
      <c r="AE117" s="174">
        <v>4419.0</v>
      </c>
      <c r="AF117" s="174">
        <v>388.0</v>
      </c>
      <c r="AH117" s="128"/>
      <c r="AI117" s="175">
        <v>44060.12569444445</v>
      </c>
      <c r="AJ117" s="175">
        <v>44060.7125</v>
      </c>
      <c r="AK117" s="8" t="s">
        <v>368</v>
      </c>
      <c r="AL117" s="8" t="s">
        <v>339</v>
      </c>
      <c r="AM117" s="8" t="s">
        <v>444</v>
      </c>
      <c r="AN117" s="8" t="s">
        <v>408</v>
      </c>
      <c r="AQ117" s="128"/>
      <c r="AR117" s="128"/>
      <c r="AS117" s="128"/>
      <c r="AT117" s="128"/>
      <c r="AU117" s="128"/>
      <c r="AV117" s="128"/>
    </row>
    <row r="118" ht="16.5" customHeight="1">
      <c r="A118" s="170">
        <v>44059.0</v>
      </c>
      <c r="B118" s="8" t="s">
        <v>215</v>
      </c>
      <c r="C118" s="128"/>
      <c r="D118" s="128"/>
      <c r="E118" s="128"/>
      <c r="F118" s="128"/>
      <c r="G118" s="128"/>
      <c r="H118" s="128"/>
      <c r="I118" s="128"/>
      <c r="J118" s="128"/>
      <c r="K118" s="128"/>
      <c r="L118" s="128"/>
      <c r="M118" s="128"/>
      <c r="N118" s="128"/>
      <c r="O118" s="128"/>
      <c r="P118" s="8">
        <v>743260.0</v>
      </c>
      <c r="Q118" s="8">
        <v>41643.0</v>
      </c>
      <c r="R118" s="8">
        <v>701617.0</v>
      </c>
      <c r="S118" s="8">
        <v>21441.0</v>
      </c>
      <c r="T118" s="8">
        <v>1172.0</v>
      </c>
      <c r="U118" s="8">
        <v>471935.0</v>
      </c>
      <c r="V118" s="174">
        <v>23262.0</v>
      </c>
      <c r="W118" s="174">
        <v>465535.0</v>
      </c>
      <c r="Y118" s="174">
        <v>224.0</v>
      </c>
      <c r="Z118" s="179">
        <v>1863.0</v>
      </c>
      <c r="AA118" s="174">
        <v>57.0</v>
      </c>
      <c r="AC118" s="174">
        <v>16.0</v>
      </c>
      <c r="AE118" s="174">
        <v>4355.0</v>
      </c>
      <c r="AF118" s="174">
        <v>388.0</v>
      </c>
      <c r="AH118" s="128"/>
      <c r="AI118" s="175">
        <v>44059.0</v>
      </c>
      <c r="AJ118" s="176">
        <v>44059.69930555555</v>
      </c>
      <c r="AK118" s="8" t="s">
        <v>445</v>
      </c>
      <c r="AL118" s="8" t="s">
        <v>334</v>
      </c>
      <c r="AM118" s="8" t="s">
        <v>444</v>
      </c>
      <c r="AN118" s="8" t="s">
        <v>408</v>
      </c>
      <c r="AQ118" s="128"/>
      <c r="AR118" s="128"/>
      <c r="AS118" s="128"/>
      <c r="AT118" s="128"/>
      <c r="AU118" s="128"/>
      <c r="AV118" s="128"/>
    </row>
    <row r="119" ht="16.5" customHeight="1">
      <c r="A119" s="170">
        <v>44058.0</v>
      </c>
      <c r="B119" s="8" t="s">
        <v>215</v>
      </c>
      <c r="C119" s="128"/>
      <c r="D119" s="128"/>
      <c r="E119" s="128"/>
      <c r="F119" s="128"/>
      <c r="G119" s="128"/>
      <c r="H119" s="128"/>
      <c r="I119" s="128"/>
      <c r="J119" s="128"/>
      <c r="K119" s="128"/>
      <c r="L119" s="128"/>
      <c r="M119" s="128"/>
      <c r="N119" s="128"/>
      <c r="O119" s="128"/>
      <c r="P119" s="8">
        <v>737467.0</v>
      </c>
      <c r="Q119" s="8">
        <v>41302.0</v>
      </c>
      <c r="R119" s="8">
        <v>696165.0</v>
      </c>
      <c r="S119" s="8">
        <v>21441.0</v>
      </c>
      <c r="T119" s="8">
        <v>1172.0</v>
      </c>
      <c r="U119" s="8">
        <v>471935.0</v>
      </c>
      <c r="V119" s="174">
        <v>23018.0</v>
      </c>
      <c r="W119" s="174">
        <v>461861.0</v>
      </c>
      <c r="Y119" s="174">
        <v>224.0</v>
      </c>
      <c r="Z119" s="179">
        <v>1863.0</v>
      </c>
      <c r="AA119" s="174">
        <v>57.0</v>
      </c>
      <c r="AC119" s="174">
        <v>16.0</v>
      </c>
      <c r="AE119" s="174">
        <v>4355.0</v>
      </c>
      <c r="AF119" s="174">
        <v>386.0</v>
      </c>
      <c r="AH119" s="128"/>
      <c r="AI119" s="175">
        <v>44058.12569444445</v>
      </c>
      <c r="AJ119" s="176">
        <v>44058.69791666667</v>
      </c>
      <c r="AK119" s="8" t="s">
        <v>309</v>
      </c>
      <c r="AL119" s="8" t="s">
        <v>323</v>
      </c>
      <c r="AM119" s="8" t="s">
        <v>444</v>
      </c>
      <c r="AN119" s="8" t="s">
        <v>408</v>
      </c>
      <c r="AQ119" s="128"/>
      <c r="AR119" s="128"/>
      <c r="AS119" s="128"/>
      <c r="AT119" s="128"/>
      <c r="AU119" s="128"/>
      <c r="AV119" s="128"/>
    </row>
    <row r="120" ht="16.5" customHeight="1">
      <c r="A120" s="170">
        <v>44057.0</v>
      </c>
      <c r="B120" s="8" t="s">
        <v>215</v>
      </c>
      <c r="C120" s="128"/>
      <c r="D120" s="128"/>
      <c r="E120" s="128"/>
      <c r="F120" s="128"/>
      <c r="G120" s="128"/>
      <c r="H120" s="128"/>
      <c r="I120" s="128"/>
      <c r="J120" s="128"/>
      <c r="K120" s="128"/>
      <c r="L120" s="128"/>
      <c r="M120" s="128"/>
      <c r="N120" s="128"/>
      <c r="O120" s="128"/>
      <c r="P120" s="8">
        <v>719505.0</v>
      </c>
      <c r="Q120" s="8">
        <v>40629.0</v>
      </c>
      <c r="R120" s="8">
        <v>678876.0</v>
      </c>
      <c r="S120" s="8">
        <v>21441.0</v>
      </c>
      <c r="T120" s="8">
        <v>1172.0</v>
      </c>
      <c r="U120" s="8">
        <v>471935.0</v>
      </c>
      <c r="V120" s="174">
        <v>22613.0</v>
      </c>
      <c r="W120" s="174">
        <v>450494.0</v>
      </c>
      <c r="Y120" s="174">
        <v>224.0</v>
      </c>
      <c r="Z120" s="179">
        <v>1863.0</v>
      </c>
      <c r="AA120" s="174">
        <v>57.0</v>
      </c>
      <c r="AC120" s="174">
        <v>16.0</v>
      </c>
      <c r="AE120" s="174">
        <v>4355.0</v>
      </c>
      <c r="AF120" s="174">
        <v>385.0</v>
      </c>
      <c r="AH120" s="128"/>
      <c r="AI120" s="175">
        <v>44057.12569444445</v>
      </c>
      <c r="AJ120" s="176">
        <v>44057.70763888889</v>
      </c>
      <c r="AK120" s="8" t="s">
        <v>371</v>
      </c>
      <c r="AL120" s="8" t="s">
        <v>360</v>
      </c>
      <c r="AM120" s="8" t="s">
        <v>444</v>
      </c>
      <c r="AN120" s="8" t="s">
        <v>408</v>
      </c>
      <c r="AQ120" s="128"/>
      <c r="AR120" s="128"/>
      <c r="AS120" s="128"/>
      <c r="AT120" s="128"/>
      <c r="AU120" s="128"/>
      <c r="AV120" s="128"/>
    </row>
    <row r="121" ht="16.5" customHeight="1">
      <c r="A121" s="170">
        <v>44056.0</v>
      </c>
      <c r="B121" s="8" t="s">
        <v>215</v>
      </c>
      <c r="C121" s="128"/>
      <c r="D121" s="128"/>
      <c r="E121" s="128"/>
      <c r="F121" s="128"/>
      <c r="G121" s="128"/>
      <c r="H121" s="128"/>
      <c r="I121" s="128"/>
      <c r="J121" s="128"/>
      <c r="K121" s="128"/>
      <c r="L121" s="128"/>
      <c r="M121" s="128"/>
      <c r="N121" s="128"/>
      <c r="O121" s="128"/>
      <c r="P121" s="8">
        <v>712800.0</v>
      </c>
      <c r="Q121" s="8">
        <v>40293.0</v>
      </c>
      <c r="R121" s="8">
        <v>672507.0</v>
      </c>
      <c r="S121" s="8">
        <v>21141.0</v>
      </c>
      <c r="T121" s="8">
        <v>1159.0</v>
      </c>
      <c r="U121" s="8">
        <v>466104.0</v>
      </c>
      <c r="V121" s="174">
        <v>22300.0</v>
      </c>
      <c r="W121" s="174">
        <v>444963.0</v>
      </c>
      <c r="Y121" s="174">
        <v>232.0</v>
      </c>
      <c r="Z121" s="179">
        <v>1853.0</v>
      </c>
      <c r="AA121" s="174">
        <v>57.0</v>
      </c>
      <c r="AC121" s="174">
        <v>22.0</v>
      </c>
      <c r="AE121" s="174">
        <v>4282.0</v>
      </c>
      <c r="AF121" s="174">
        <v>383.0</v>
      </c>
      <c r="AH121" s="128"/>
      <c r="AI121" s="175">
        <v>44056.12569444445</v>
      </c>
      <c r="AJ121" s="176">
        <v>44056.725694444445</v>
      </c>
      <c r="AK121" s="8" t="s">
        <v>309</v>
      </c>
      <c r="AL121" s="8" t="s">
        <v>398</v>
      </c>
      <c r="AM121" s="8" t="s">
        <v>444</v>
      </c>
      <c r="AN121" s="8" t="s">
        <v>408</v>
      </c>
      <c r="AQ121" s="128"/>
      <c r="AR121" s="128"/>
      <c r="AS121" s="128"/>
      <c r="AT121" s="128"/>
      <c r="AU121" s="128"/>
      <c r="AV121" s="128"/>
    </row>
    <row r="122" ht="16.5" customHeight="1">
      <c r="A122" s="170">
        <v>44055.0</v>
      </c>
      <c r="B122" s="8" t="s">
        <v>215</v>
      </c>
      <c r="C122" s="128"/>
      <c r="D122" s="128"/>
      <c r="E122" s="128"/>
      <c r="F122" s="128"/>
      <c r="G122" s="128"/>
      <c r="H122" s="128"/>
      <c r="I122" s="128"/>
      <c r="J122" s="128"/>
      <c r="K122" s="128"/>
      <c r="L122" s="128"/>
      <c r="M122" s="128"/>
      <c r="N122" s="128"/>
      <c r="O122" s="128"/>
      <c r="P122" s="8">
        <v>704277.0</v>
      </c>
      <c r="Q122" s="8">
        <v>39984.0</v>
      </c>
      <c r="R122" s="8">
        <v>664293.0</v>
      </c>
      <c r="S122" s="8">
        <v>20875.0</v>
      </c>
      <c r="T122" s="8">
        <v>1147.0</v>
      </c>
      <c r="U122" s="8">
        <v>461395.0</v>
      </c>
      <c r="V122" s="174">
        <v>22022.0</v>
      </c>
      <c r="W122" s="174">
        <v>440520.0</v>
      </c>
      <c r="Y122" s="174">
        <v>213.0</v>
      </c>
      <c r="Z122" s="179">
        <v>1845.0</v>
      </c>
      <c r="AA122" s="174">
        <v>50.0</v>
      </c>
      <c r="AC122" s="174">
        <v>17.0</v>
      </c>
      <c r="AE122" s="174">
        <v>4282.0</v>
      </c>
      <c r="AF122" s="174">
        <v>375.0</v>
      </c>
      <c r="AH122" s="128"/>
      <c r="AI122" s="175">
        <v>44055.12569444445</v>
      </c>
      <c r="AJ122" s="176">
        <v>44055.70625</v>
      </c>
      <c r="AK122" s="8" t="s">
        <v>368</v>
      </c>
      <c r="AL122" s="8" t="s">
        <v>317</v>
      </c>
      <c r="AM122" s="8" t="s">
        <v>446</v>
      </c>
      <c r="AN122" s="8" t="s">
        <v>408</v>
      </c>
      <c r="AQ122" s="128"/>
      <c r="AR122" s="128"/>
      <c r="AS122" s="128"/>
      <c r="AT122" s="128"/>
      <c r="AU122" s="128"/>
      <c r="AV122" s="128"/>
    </row>
    <row r="123" ht="16.5" customHeight="1">
      <c r="A123" s="170">
        <v>44054.0</v>
      </c>
      <c r="B123" s="8" t="s">
        <v>215</v>
      </c>
      <c r="C123" s="128"/>
      <c r="D123" s="128"/>
      <c r="E123" s="128"/>
      <c r="F123" s="128"/>
      <c r="G123" s="128"/>
      <c r="H123" s="128"/>
      <c r="I123" s="128"/>
      <c r="J123" s="128"/>
      <c r="K123" s="128"/>
      <c r="L123" s="128"/>
      <c r="M123" s="128"/>
      <c r="N123" s="128"/>
      <c r="O123" s="128"/>
      <c r="P123" s="8">
        <v>700623.0</v>
      </c>
      <c r="Q123" s="8">
        <v>39690.0</v>
      </c>
      <c r="R123" s="8">
        <v>660933.0</v>
      </c>
      <c r="S123" s="8">
        <v>20643.0</v>
      </c>
      <c r="T123" s="8">
        <v>1131.0</v>
      </c>
      <c r="U123" s="8">
        <v>455957.0</v>
      </c>
      <c r="V123" s="174">
        <v>21774.0</v>
      </c>
      <c r="W123" s="174">
        <v>435314.0</v>
      </c>
      <c r="Y123" s="174">
        <v>234.0</v>
      </c>
      <c r="Z123" s="179">
        <v>1813.0</v>
      </c>
      <c r="AA123" s="174">
        <v>59.0</v>
      </c>
      <c r="AC123" s="174">
        <v>15.0</v>
      </c>
      <c r="AE123" s="174">
        <v>4226.0</v>
      </c>
      <c r="AF123" s="174">
        <v>368.0</v>
      </c>
      <c r="AH123" s="128"/>
      <c r="AI123" s="175">
        <v>44054.12569444445</v>
      </c>
      <c r="AJ123" s="175">
        <v>44054.7375</v>
      </c>
      <c r="AK123" s="8" t="s">
        <v>361</v>
      </c>
      <c r="AL123" s="8" t="s">
        <v>353</v>
      </c>
      <c r="AM123" s="8" t="s">
        <v>447</v>
      </c>
      <c r="AN123" s="8" t="s">
        <v>408</v>
      </c>
      <c r="AQ123" s="128"/>
      <c r="AR123" s="128"/>
      <c r="AS123" s="128"/>
      <c r="AT123" s="128"/>
      <c r="AU123" s="128"/>
      <c r="AV123" s="128"/>
    </row>
    <row r="124" ht="16.5" customHeight="1">
      <c r="A124" s="170">
        <v>44053.0</v>
      </c>
      <c r="B124" s="8" t="s">
        <v>215</v>
      </c>
      <c r="C124" s="128"/>
      <c r="D124" s="128"/>
      <c r="E124" s="128"/>
      <c r="F124" s="128"/>
      <c r="G124" s="128"/>
      <c r="H124" s="128"/>
      <c r="I124" s="128"/>
      <c r="J124" s="128"/>
      <c r="K124" s="128"/>
      <c r="L124" s="128"/>
      <c r="M124" s="128"/>
      <c r="N124" s="128"/>
      <c r="O124" s="128"/>
      <c r="P124" s="8">
        <v>695829.0</v>
      </c>
      <c r="Q124" s="8">
        <v>39344.0</v>
      </c>
      <c r="R124" s="8">
        <v>656485.0</v>
      </c>
      <c r="S124" s="8">
        <v>20385.0</v>
      </c>
      <c r="T124" s="8">
        <v>1103.0</v>
      </c>
      <c r="U124" s="8">
        <v>449629.0</v>
      </c>
      <c r="V124" s="174">
        <v>21488.0</v>
      </c>
      <c r="W124" s="174">
        <v>429244.0</v>
      </c>
      <c r="Y124" s="174">
        <v>214.0</v>
      </c>
      <c r="Z124" s="179">
        <v>1798.0</v>
      </c>
      <c r="AA124" s="174">
        <v>58.0</v>
      </c>
      <c r="AC124" s="174">
        <v>22.0</v>
      </c>
      <c r="AE124" s="174">
        <v>4226.0</v>
      </c>
      <c r="AF124" s="174">
        <v>357.0</v>
      </c>
      <c r="AH124" s="128"/>
      <c r="AI124" s="175">
        <v>44053.12569444445</v>
      </c>
      <c r="AJ124" s="176">
        <v>44053.68194444444</v>
      </c>
      <c r="AK124" s="8" t="s">
        <v>371</v>
      </c>
      <c r="AL124" s="8" t="s">
        <v>326</v>
      </c>
      <c r="AM124" s="8" t="s">
        <v>448</v>
      </c>
      <c r="AN124" s="8" t="s">
        <v>408</v>
      </c>
      <c r="AQ124" s="128"/>
      <c r="AR124" s="128"/>
      <c r="AS124" s="128"/>
      <c r="AT124" s="128"/>
      <c r="AU124" s="128"/>
      <c r="AV124" s="128"/>
    </row>
    <row r="125" ht="16.5" customHeight="1">
      <c r="A125" s="170">
        <v>44052.0</v>
      </c>
      <c r="B125" s="8" t="s">
        <v>215</v>
      </c>
      <c r="C125" s="128"/>
      <c r="D125" s="128"/>
      <c r="E125" s="128"/>
      <c r="F125" s="128"/>
      <c r="G125" s="128"/>
      <c r="H125" s="128"/>
      <c r="I125" s="128"/>
      <c r="J125" s="128"/>
      <c r="K125" s="128"/>
      <c r="L125" s="128"/>
      <c r="M125" s="128"/>
      <c r="N125" s="128"/>
      <c r="O125" s="128"/>
      <c r="P125" s="8">
        <v>693356.0</v>
      </c>
      <c r="Q125" s="8">
        <v>39120.0</v>
      </c>
      <c r="R125" s="8">
        <v>654236.0</v>
      </c>
      <c r="S125" s="8">
        <v>19562.0</v>
      </c>
      <c r="T125" s="8">
        <v>1074.0</v>
      </c>
      <c r="U125" s="8">
        <v>436619.0</v>
      </c>
      <c r="V125" s="174">
        <v>21272.0</v>
      </c>
      <c r="W125" s="174">
        <v>425765.0</v>
      </c>
      <c r="Y125" s="174">
        <v>204.0</v>
      </c>
      <c r="Z125" s="179">
        <v>1758.0</v>
      </c>
      <c r="AA125" s="174">
        <v>51.0</v>
      </c>
      <c r="AC125" s="174">
        <v>18.0</v>
      </c>
      <c r="AE125" s="174">
        <v>4111.0</v>
      </c>
      <c r="AF125" s="174">
        <v>356.0</v>
      </c>
      <c r="AH125" s="128"/>
      <c r="AI125" s="175">
        <v>44052.12569444445</v>
      </c>
      <c r="AJ125" s="176">
        <v>44052.70347222222</v>
      </c>
      <c r="AK125" s="8" t="s">
        <v>449</v>
      </c>
      <c r="AL125" s="8" t="s">
        <v>315</v>
      </c>
      <c r="AM125" s="8" t="s">
        <v>450</v>
      </c>
      <c r="AN125" s="8" t="s">
        <v>408</v>
      </c>
      <c r="AQ125" s="128"/>
      <c r="AR125" s="128"/>
      <c r="AS125" s="128"/>
      <c r="AT125" s="128"/>
      <c r="AU125" s="128"/>
      <c r="AV125" s="128"/>
    </row>
    <row r="126" ht="16.5" customHeight="1">
      <c r="A126" s="170">
        <v>44051.0</v>
      </c>
      <c r="B126" s="8" t="s">
        <v>215</v>
      </c>
      <c r="C126" s="128"/>
      <c r="D126" s="128"/>
      <c r="E126" s="128"/>
      <c r="F126" s="128"/>
      <c r="G126" s="128"/>
      <c r="H126" s="128"/>
      <c r="I126" s="128"/>
      <c r="J126" s="128"/>
      <c r="K126" s="128"/>
      <c r="L126" s="128"/>
      <c r="M126" s="128"/>
      <c r="N126" s="128"/>
      <c r="O126" s="128"/>
      <c r="P126" s="8">
        <v>691038.0</v>
      </c>
      <c r="Q126" s="8">
        <v>38686.0</v>
      </c>
      <c r="R126" s="8">
        <v>652352.0</v>
      </c>
      <c r="S126" s="8">
        <v>19562.0</v>
      </c>
      <c r="T126" s="8">
        <v>1074.0</v>
      </c>
      <c r="U126" s="8">
        <v>436619.0</v>
      </c>
      <c r="V126" s="174">
        <v>21010.0</v>
      </c>
      <c r="W126" s="174">
        <v>417057.0</v>
      </c>
      <c r="Y126" s="174">
        <v>204.0</v>
      </c>
      <c r="Z126" s="179">
        <v>1758.0</v>
      </c>
      <c r="AA126" s="174">
        <v>51.0</v>
      </c>
      <c r="AC126" s="174">
        <v>18.0</v>
      </c>
      <c r="AE126" s="174">
        <v>4111.0</v>
      </c>
      <c r="AF126" s="174">
        <v>355.0</v>
      </c>
      <c r="AH126" s="128"/>
      <c r="AI126" s="175">
        <v>44051.0</v>
      </c>
      <c r="AJ126" s="176">
        <v>44051.68680555555</v>
      </c>
      <c r="AK126" s="8" t="s">
        <v>451</v>
      </c>
      <c r="AL126" s="8" t="s">
        <v>325</v>
      </c>
      <c r="AM126" s="8" t="s">
        <v>450</v>
      </c>
      <c r="AN126" s="8" t="s">
        <v>408</v>
      </c>
      <c r="AQ126" s="128"/>
      <c r="AR126" s="128"/>
      <c r="AS126" s="128"/>
      <c r="AT126" s="128"/>
      <c r="AU126" s="128"/>
      <c r="AV126" s="128"/>
    </row>
    <row r="127" ht="16.5" customHeight="1">
      <c r="A127" s="170">
        <v>44050.0</v>
      </c>
      <c r="B127" s="8" t="s">
        <v>215</v>
      </c>
      <c r="C127" s="128"/>
      <c r="D127" s="128"/>
      <c r="E127" s="128"/>
      <c r="F127" s="128"/>
      <c r="G127" s="128"/>
      <c r="H127" s="128"/>
      <c r="I127" s="128"/>
      <c r="J127" s="128"/>
      <c r="K127" s="128"/>
      <c r="L127" s="128"/>
      <c r="M127" s="128"/>
      <c r="N127" s="128"/>
      <c r="O127" s="128"/>
      <c r="P127" s="8">
        <v>688480.0</v>
      </c>
      <c r="Q127" s="8">
        <v>38231.0</v>
      </c>
      <c r="R127" s="8">
        <v>650249.0</v>
      </c>
      <c r="S127" s="8">
        <v>19562.0</v>
      </c>
      <c r="T127" s="8">
        <v>1074.0</v>
      </c>
      <c r="U127" s="8">
        <v>436619.0</v>
      </c>
      <c r="V127" s="174">
        <v>20636.0</v>
      </c>
      <c r="W127" s="174">
        <v>417057.0</v>
      </c>
      <c r="Y127" s="174">
        <v>204.0</v>
      </c>
      <c r="Z127" s="179">
        <v>1758.0</v>
      </c>
      <c r="AA127" s="174">
        <v>51.0</v>
      </c>
      <c r="AC127" s="174">
        <v>18.0</v>
      </c>
      <c r="AE127" s="174">
        <v>4111.0</v>
      </c>
      <c r="AF127" s="174">
        <v>348.0</v>
      </c>
      <c r="AH127" s="128"/>
      <c r="AI127" s="175">
        <v>44050.12569444445</v>
      </c>
      <c r="AJ127" s="176">
        <v>44050.711111111115</v>
      </c>
      <c r="AK127" s="8" t="s">
        <v>352</v>
      </c>
      <c r="AL127" s="8" t="s">
        <v>341</v>
      </c>
      <c r="AM127" s="8" t="s">
        <v>450</v>
      </c>
      <c r="AN127" s="8" t="s">
        <v>408</v>
      </c>
      <c r="AQ127" s="128"/>
      <c r="AR127" s="128"/>
      <c r="AS127" s="128"/>
      <c r="AT127" s="128"/>
      <c r="AU127" s="128"/>
      <c r="AV127" s="128"/>
    </row>
    <row r="128" ht="16.5" customHeight="1">
      <c r="A128" s="170">
        <v>44049.0</v>
      </c>
      <c r="B128" s="8" t="s">
        <v>215</v>
      </c>
      <c r="C128" s="128"/>
      <c r="D128" s="128"/>
      <c r="E128" s="128"/>
      <c r="F128" s="128"/>
      <c r="G128" s="128"/>
      <c r="H128" s="128"/>
      <c r="I128" s="128"/>
      <c r="J128" s="128"/>
      <c r="K128" s="128"/>
      <c r="L128" s="128"/>
      <c r="M128" s="128"/>
      <c r="N128" s="128"/>
      <c r="O128" s="128"/>
      <c r="P128" s="8">
        <v>681991.0</v>
      </c>
      <c r="Q128" s="8">
        <v>37640.0</v>
      </c>
      <c r="R128" s="8">
        <v>644351.0</v>
      </c>
      <c r="S128" s="8">
        <v>19162.0</v>
      </c>
      <c r="T128" s="8">
        <v>1063.0</v>
      </c>
      <c r="U128" s="8">
        <v>431199.0</v>
      </c>
      <c r="V128" s="174">
        <v>20225.0</v>
      </c>
      <c r="W128" s="174">
        <v>412037.0</v>
      </c>
      <c r="Y128" s="174">
        <v>230.0</v>
      </c>
      <c r="Z128" s="179">
        <v>1743.0</v>
      </c>
      <c r="AA128" s="174">
        <v>58.0</v>
      </c>
      <c r="AC128" s="174">
        <v>29.0</v>
      </c>
      <c r="AE128" s="174">
        <v>4065.0</v>
      </c>
      <c r="AF128" s="174">
        <v>339.0</v>
      </c>
      <c r="AH128" s="128"/>
      <c r="AI128" s="175">
        <v>44049.12569444445</v>
      </c>
      <c r="AJ128" s="176">
        <v>44049.68194444444</v>
      </c>
      <c r="AK128" s="8" t="s">
        <v>452</v>
      </c>
      <c r="AL128" s="8" t="s">
        <v>315</v>
      </c>
      <c r="AM128" s="8" t="s">
        <v>450</v>
      </c>
      <c r="AN128" s="8" t="s">
        <v>408</v>
      </c>
      <c r="AQ128" s="128"/>
      <c r="AR128" s="128"/>
      <c r="AS128" s="128"/>
      <c r="AT128" s="128"/>
      <c r="AU128" s="128"/>
      <c r="AV128" s="128"/>
    </row>
    <row r="129" ht="16.5" customHeight="1">
      <c r="A129" s="170">
        <v>44048.0</v>
      </c>
      <c r="B129" s="8" t="s">
        <v>215</v>
      </c>
      <c r="C129" s="128"/>
      <c r="D129" s="128"/>
      <c r="E129" s="128"/>
      <c r="F129" s="128"/>
      <c r="G129" s="128"/>
      <c r="H129" s="128"/>
      <c r="I129" s="128"/>
      <c r="J129" s="128"/>
      <c r="K129" s="128"/>
      <c r="L129" s="128"/>
      <c r="M129" s="128"/>
      <c r="N129" s="128"/>
      <c r="O129" s="128"/>
      <c r="P129" s="8">
        <v>671955.0</v>
      </c>
      <c r="Q129" s="8">
        <v>34987.0</v>
      </c>
      <c r="R129" s="8">
        <v>636968.0</v>
      </c>
      <c r="S129" s="8">
        <v>18936.0</v>
      </c>
      <c r="T129" s="8">
        <v>1043.0</v>
      </c>
      <c r="U129" s="8">
        <v>425759.0</v>
      </c>
      <c r="V129" s="174">
        <v>19979.0</v>
      </c>
      <c r="W129" s="174">
        <v>406823.0</v>
      </c>
      <c r="Y129" s="174">
        <v>228.0</v>
      </c>
      <c r="Z129" s="179">
        <v>1726.0</v>
      </c>
      <c r="AA129" s="174">
        <v>60.0</v>
      </c>
      <c r="AC129" s="174">
        <v>25.0</v>
      </c>
      <c r="AE129" s="174">
        <v>4037.0</v>
      </c>
      <c r="AF129" s="174">
        <v>338.0</v>
      </c>
      <c r="AH129" s="128"/>
      <c r="AI129" s="175">
        <v>44048.12569444445</v>
      </c>
      <c r="AJ129" s="176">
        <v>44048.71597222222</v>
      </c>
      <c r="AK129" s="8" t="s">
        <v>350</v>
      </c>
      <c r="AL129" s="8" t="s">
        <v>353</v>
      </c>
      <c r="AM129" s="8" t="s">
        <v>450</v>
      </c>
      <c r="AN129" s="8" t="s">
        <v>408</v>
      </c>
      <c r="AQ129" s="128"/>
      <c r="AR129" s="128"/>
      <c r="AS129" s="128"/>
      <c r="AT129" s="128"/>
      <c r="AU129" s="128"/>
      <c r="AV129" s="128"/>
    </row>
    <row r="130" ht="16.5" customHeight="1">
      <c r="A130" s="170">
        <v>44047.0</v>
      </c>
      <c r="B130" s="8" t="s">
        <v>215</v>
      </c>
      <c r="C130" s="128"/>
      <c r="D130" s="128"/>
      <c r="E130" s="128"/>
      <c r="F130" s="128"/>
      <c r="G130" s="128"/>
      <c r="H130" s="128"/>
      <c r="I130" s="128"/>
      <c r="J130" s="128"/>
      <c r="K130" s="128"/>
      <c r="L130" s="128"/>
      <c r="M130" s="128"/>
      <c r="N130" s="128"/>
      <c r="O130" s="128"/>
      <c r="P130" s="8">
        <v>663095.0</v>
      </c>
      <c r="Q130" s="8">
        <v>34141.0</v>
      </c>
      <c r="R130" s="8">
        <v>628954.0</v>
      </c>
      <c r="S130" s="8">
        <v>18654.0</v>
      </c>
      <c r="T130" s="8">
        <v>1045.0</v>
      </c>
      <c r="U130" s="8">
        <v>418869.0</v>
      </c>
      <c r="V130" s="174">
        <v>19699.0</v>
      </c>
      <c r="W130" s="174">
        <v>400215.0</v>
      </c>
      <c r="Y130" s="174">
        <v>219.0</v>
      </c>
      <c r="Z130" s="179">
        <v>1688.0</v>
      </c>
      <c r="AA130" s="174">
        <v>62.0</v>
      </c>
      <c r="AC130" s="174">
        <v>27.0</v>
      </c>
      <c r="AE130" s="174">
        <v>3960.0</v>
      </c>
      <c r="AF130" s="174">
        <v>333.0</v>
      </c>
      <c r="AH130" s="128"/>
      <c r="AI130" s="175">
        <v>44047.12569444445</v>
      </c>
      <c r="AJ130" s="176">
        <v>44047.70486111111</v>
      </c>
      <c r="AK130" s="8" t="s">
        <v>441</v>
      </c>
      <c r="AL130" s="8" t="s">
        <v>315</v>
      </c>
      <c r="AM130" s="8" t="s">
        <v>450</v>
      </c>
      <c r="AN130" s="8" t="s">
        <v>408</v>
      </c>
      <c r="AQ130" s="128"/>
      <c r="AR130" s="128"/>
      <c r="AS130" s="128"/>
      <c r="AT130" s="128"/>
      <c r="AU130" s="128"/>
      <c r="AV130" s="128"/>
    </row>
    <row r="131" ht="16.5" customHeight="1">
      <c r="A131" s="170">
        <v>44046.0</v>
      </c>
      <c r="B131" s="8" t="s">
        <v>215</v>
      </c>
      <c r="C131" s="128"/>
      <c r="D131" s="128"/>
      <c r="E131" s="128"/>
      <c r="F131" s="128"/>
      <c r="G131" s="128"/>
      <c r="H131" s="128"/>
      <c r="I131" s="128"/>
      <c r="J131" s="128"/>
      <c r="K131" s="128"/>
      <c r="L131" s="128"/>
      <c r="M131" s="128"/>
      <c r="N131" s="128"/>
      <c r="O131" s="128"/>
      <c r="P131" s="8">
        <v>657046.0</v>
      </c>
      <c r="Q131" s="8">
        <v>33806.0</v>
      </c>
      <c r="R131" s="8">
        <v>623240.0</v>
      </c>
      <c r="S131" s="8">
        <v>18355.0</v>
      </c>
      <c r="T131" s="8">
        <v>1011.0</v>
      </c>
      <c r="U131" s="8">
        <v>416120.0</v>
      </c>
      <c r="V131" s="174">
        <v>19366.0</v>
      </c>
      <c r="W131" s="174">
        <v>397765.0</v>
      </c>
      <c r="Y131" s="174">
        <v>215.0</v>
      </c>
      <c r="Z131" s="179">
        <v>1655.0</v>
      </c>
      <c r="AA131" s="174">
        <v>62.0</v>
      </c>
      <c r="AC131" s="174">
        <v>27.0</v>
      </c>
      <c r="AE131" s="174">
        <v>3960.0</v>
      </c>
      <c r="AF131" s="174">
        <v>328.0</v>
      </c>
      <c r="AH131" s="128"/>
      <c r="AI131" s="175">
        <v>44046.12569444445</v>
      </c>
      <c r="AJ131" s="176">
        <v>44046.69861111111</v>
      </c>
      <c r="AK131" s="8" t="s">
        <v>350</v>
      </c>
      <c r="AL131" s="8" t="s">
        <v>323</v>
      </c>
      <c r="AM131" s="8" t="s">
        <v>450</v>
      </c>
      <c r="AN131" s="8" t="s">
        <v>408</v>
      </c>
      <c r="AQ131" s="128"/>
      <c r="AR131" s="128"/>
      <c r="AS131" s="128"/>
      <c r="AT131" s="128"/>
      <c r="AU131" s="128"/>
      <c r="AV131" s="128"/>
    </row>
    <row r="132" ht="16.5" customHeight="1">
      <c r="A132" s="170">
        <v>44045.0</v>
      </c>
      <c r="B132" s="8" t="s">
        <v>215</v>
      </c>
      <c r="C132" s="128"/>
      <c r="D132" s="128"/>
      <c r="E132" s="128"/>
      <c r="F132" s="128"/>
      <c r="G132" s="128"/>
      <c r="H132" s="128"/>
      <c r="I132" s="128"/>
      <c r="J132" s="128"/>
      <c r="K132" s="128"/>
      <c r="L132" s="128"/>
      <c r="M132" s="128"/>
      <c r="N132" s="128"/>
      <c r="O132" s="128"/>
      <c r="P132" s="8">
        <v>651235.0</v>
      </c>
      <c r="Q132" s="8">
        <v>33426.0</v>
      </c>
      <c r="R132" s="8">
        <v>617809.0</v>
      </c>
      <c r="S132" s="8">
        <v>17540.0</v>
      </c>
      <c r="T132" s="8">
        <v>952.0</v>
      </c>
      <c r="U132" s="8">
        <v>403241.0</v>
      </c>
      <c r="V132" s="174">
        <v>19097.0</v>
      </c>
      <c r="W132" s="174">
        <v>394560.0</v>
      </c>
      <c r="Y132" s="174">
        <v>208.0</v>
      </c>
      <c r="Z132" s="179">
        <v>1607.0</v>
      </c>
      <c r="AA132" s="174">
        <v>65.0</v>
      </c>
      <c r="AC132" s="174">
        <v>32.0</v>
      </c>
      <c r="AE132" s="174">
        <v>3872.0</v>
      </c>
      <c r="AF132" s="174">
        <v>326.0</v>
      </c>
      <c r="AH132" s="128"/>
      <c r="AI132" s="175">
        <v>44045.12569444445</v>
      </c>
      <c r="AJ132" s="176">
        <v>44045.69305555556</v>
      </c>
      <c r="AK132" s="8" t="s">
        <v>441</v>
      </c>
      <c r="AL132" s="8" t="s">
        <v>341</v>
      </c>
      <c r="AM132" s="8" t="s">
        <v>450</v>
      </c>
      <c r="AN132" s="8" t="s">
        <v>408</v>
      </c>
      <c r="AQ132" s="128"/>
      <c r="AR132" s="128"/>
      <c r="AS132" s="128"/>
      <c r="AT132" s="128"/>
      <c r="AU132" s="128"/>
      <c r="AV132" s="128"/>
    </row>
    <row r="133" ht="16.5" customHeight="1">
      <c r="A133" s="170">
        <v>44044.0</v>
      </c>
      <c r="B133" s="8" t="s">
        <v>215</v>
      </c>
      <c r="C133" s="128"/>
      <c r="D133" s="128"/>
      <c r="E133" s="128"/>
      <c r="F133" s="128"/>
      <c r="G133" s="128"/>
      <c r="H133" s="128"/>
      <c r="I133" s="128"/>
      <c r="J133" s="128"/>
      <c r="K133" s="128"/>
      <c r="L133" s="128"/>
      <c r="M133" s="128"/>
      <c r="N133" s="128"/>
      <c r="O133" s="128"/>
      <c r="P133" s="8">
        <v>644785.0</v>
      </c>
      <c r="Q133" s="8">
        <v>33085.0</v>
      </c>
      <c r="R133" s="8">
        <v>611700.0</v>
      </c>
      <c r="S133" s="8">
        <v>17540.0</v>
      </c>
      <c r="T133" s="8">
        <v>952.0</v>
      </c>
      <c r="U133" s="8">
        <v>403241.0</v>
      </c>
      <c r="V133" s="174">
        <v>18817.0</v>
      </c>
      <c r="W133" s="174">
        <v>390799.0</v>
      </c>
      <c r="Y133" s="174">
        <v>208.0</v>
      </c>
      <c r="Z133" s="179">
        <v>1607.0</v>
      </c>
      <c r="AA133" s="174">
        <v>65.0</v>
      </c>
      <c r="AC133" s="174">
        <v>32.0</v>
      </c>
      <c r="AE133" s="174">
        <v>3872.0</v>
      </c>
      <c r="AF133" s="174">
        <v>325.0</v>
      </c>
      <c r="AH133" s="128"/>
      <c r="AI133" s="175">
        <v>44044.12569444445</v>
      </c>
      <c r="AJ133" s="176">
        <v>44044.722916666666</v>
      </c>
      <c r="AK133" s="8" t="s">
        <v>323</v>
      </c>
      <c r="AL133" s="8" t="s">
        <v>353</v>
      </c>
      <c r="AM133" s="8" t="s">
        <v>450</v>
      </c>
      <c r="AN133" s="8" t="s">
        <v>408</v>
      </c>
      <c r="AQ133" s="128"/>
      <c r="AR133" s="128"/>
      <c r="AS133" s="128"/>
      <c r="AT133" s="128"/>
      <c r="AU133" s="128"/>
      <c r="AV133" s="128"/>
    </row>
    <row r="134" ht="16.5" customHeight="1">
      <c r="A134" s="170">
        <v>44043.0</v>
      </c>
      <c r="B134" s="8" t="s">
        <v>215</v>
      </c>
      <c r="C134" s="128"/>
      <c r="D134" s="128"/>
      <c r="E134" s="128"/>
      <c r="F134" s="128"/>
      <c r="G134" s="128"/>
      <c r="H134" s="128"/>
      <c r="I134" s="128"/>
      <c r="J134" s="128"/>
      <c r="K134" s="128"/>
      <c r="L134" s="128"/>
      <c r="M134" s="128"/>
      <c r="N134" s="128"/>
      <c r="O134" s="128"/>
      <c r="P134" s="8">
        <v>635419.0</v>
      </c>
      <c r="Q134" s="8">
        <v>32621.0</v>
      </c>
      <c r="R134" s="8">
        <v>602798.0</v>
      </c>
      <c r="S134" s="8">
        <v>17540.0</v>
      </c>
      <c r="T134" s="8">
        <v>952.0</v>
      </c>
      <c r="U134" s="8">
        <v>403241.0</v>
      </c>
      <c r="V134" s="174">
        <v>18492.0</v>
      </c>
      <c r="W134" s="174">
        <v>385701.0</v>
      </c>
      <c r="Y134" s="174">
        <v>208.0</v>
      </c>
      <c r="Z134" s="179">
        <v>1607.0</v>
      </c>
      <c r="AA134" s="174">
        <v>65.0</v>
      </c>
      <c r="AC134" s="174">
        <v>32.0</v>
      </c>
      <c r="AE134" s="174">
        <v>3872.0</v>
      </c>
      <c r="AF134" s="174">
        <v>322.0</v>
      </c>
      <c r="AH134" s="128"/>
      <c r="AI134" s="175">
        <v>44043.12569444445</v>
      </c>
      <c r="AJ134" s="176">
        <v>44043.694444444445</v>
      </c>
      <c r="AK134" s="8" t="s">
        <v>350</v>
      </c>
      <c r="AL134" s="8" t="s">
        <v>353</v>
      </c>
      <c r="AM134" s="8" t="s">
        <v>453</v>
      </c>
      <c r="AN134" s="8" t="s">
        <v>408</v>
      </c>
      <c r="AQ134" s="128"/>
      <c r="AR134" s="128"/>
      <c r="AS134" s="128"/>
      <c r="AT134" s="128"/>
      <c r="AU134" s="128"/>
      <c r="AV134" s="128"/>
    </row>
    <row r="135" ht="16.5" customHeight="1">
      <c r="A135" s="170">
        <v>44042.0</v>
      </c>
      <c r="B135" s="8" t="s">
        <v>215</v>
      </c>
      <c r="C135" s="128"/>
      <c r="D135" s="128"/>
      <c r="E135" s="128"/>
      <c r="F135" s="128"/>
      <c r="G135" s="128"/>
      <c r="H135" s="128"/>
      <c r="I135" s="128"/>
      <c r="J135" s="128"/>
      <c r="K135" s="128"/>
      <c r="L135" s="128"/>
      <c r="M135" s="128"/>
      <c r="N135" s="128"/>
      <c r="O135" s="128"/>
      <c r="P135" s="8">
        <v>626768.0</v>
      </c>
      <c r="Q135" s="8">
        <v>32138.0</v>
      </c>
      <c r="R135" s="8">
        <v>594630.0</v>
      </c>
      <c r="S135" s="8">
        <v>17197.0</v>
      </c>
      <c r="T135" s="8">
        <v>934.0</v>
      </c>
      <c r="U135" s="8">
        <v>397705.0</v>
      </c>
      <c r="V135" s="174">
        <v>18131.0</v>
      </c>
      <c r="W135" s="174">
        <v>380508.0</v>
      </c>
      <c r="Y135" s="174">
        <v>229.0</v>
      </c>
      <c r="Z135" s="179">
        <v>1587.0</v>
      </c>
      <c r="AA135" s="174">
        <v>66.0</v>
      </c>
      <c r="AC135" s="174">
        <v>30.0</v>
      </c>
      <c r="AE135" s="174">
        <v>3835.0</v>
      </c>
      <c r="AF135" s="174">
        <v>316.0</v>
      </c>
      <c r="AH135" s="128"/>
      <c r="AI135" s="175">
        <v>44042.12569444445</v>
      </c>
      <c r="AJ135" s="176">
        <v>44042.700694444444</v>
      </c>
      <c r="AK135" s="8" t="s">
        <v>373</v>
      </c>
      <c r="AL135" s="8" t="s">
        <v>315</v>
      </c>
      <c r="AM135" s="8" t="s">
        <v>453</v>
      </c>
      <c r="AN135" s="8" t="s">
        <v>408</v>
      </c>
      <c r="AQ135" s="128"/>
      <c r="AR135" s="128"/>
      <c r="AS135" s="128"/>
      <c r="AT135" s="128"/>
      <c r="AU135" s="128"/>
      <c r="AV135" s="128"/>
    </row>
    <row r="136" ht="16.5" customHeight="1">
      <c r="A136" s="170">
        <v>44041.0</v>
      </c>
      <c r="B136" s="8" t="s">
        <v>215</v>
      </c>
      <c r="C136" s="128"/>
      <c r="D136" s="128"/>
      <c r="E136" s="128"/>
      <c r="F136" s="128"/>
      <c r="G136" s="128"/>
      <c r="H136" s="128"/>
      <c r="I136" s="128"/>
      <c r="J136" s="128"/>
      <c r="K136" s="128"/>
      <c r="L136" s="128"/>
      <c r="M136" s="128"/>
      <c r="N136" s="128"/>
      <c r="O136" s="128"/>
      <c r="P136" s="8">
        <v>619606.0</v>
      </c>
      <c r="Q136" s="8">
        <v>31770.0</v>
      </c>
      <c r="R136" s="8">
        <v>587836.0</v>
      </c>
      <c r="S136" s="8">
        <v>16815.0</v>
      </c>
      <c r="T136" s="8">
        <v>906.0</v>
      </c>
      <c r="U136" s="8">
        <v>393249.0</v>
      </c>
      <c r="V136" s="174">
        <v>17721.0</v>
      </c>
      <c r="W136" s="174">
        <v>376434.0</v>
      </c>
      <c r="Y136" s="174">
        <v>235.0</v>
      </c>
      <c r="Z136" s="179">
        <v>1568.0</v>
      </c>
      <c r="AA136" s="174">
        <v>62.0</v>
      </c>
      <c r="AC136" s="174">
        <v>32.0</v>
      </c>
      <c r="AE136" s="174">
        <v>3736.0</v>
      </c>
      <c r="AF136" s="174">
        <v>311.0</v>
      </c>
      <c r="AH136" s="128"/>
      <c r="AI136" s="175">
        <v>44041.12569444445</v>
      </c>
      <c r="AJ136" s="176">
        <v>44041.67916666667</v>
      </c>
      <c r="AK136" s="8" t="s">
        <v>350</v>
      </c>
      <c r="AL136" s="8" t="s">
        <v>315</v>
      </c>
      <c r="AM136" s="8" t="s">
        <v>454</v>
      </c>
      <c r="AN136" s="8" t="s">
        <v>408</v>
      </c>
      <c r="AQ136" s="128"/>
      <c r="AR136" s="128"/>
      <c r="AS136" s="128"/>
      <c r="AT136" s="128"/>
      <c r="AU136" s="128"/>
      <c r="AV136" s="128"/>
    </row>
    <row r="137" ht="16.5" customHeight="1">
      <c r="A137" s="170">
        <v>44040.0</v>
      </c>
      <c r="B137" s="8" t="s">
        <v>215</v>
      </c>
      <c r="C137" s="128"/>
      <c r="D137" s="128"/>
      <c r="E137" s="128"/>
      <c r="F137" s="128"/>
      <c r="G137" s="128"/>
      <c r="H137" s="128"/>
      <c r="I137" s="128"/>
      <c r="J137" s="128"/>
      <c r="K137" s="128"/>
      <c r="L137" s="128"/>
      <c r="M137" s="128"/>
      <c r="N137" s="128"/>
      <c r="O137" s="128"/>
      <c r="P137" s="8">
        <v>611044.0</v>
      </c>
      <c r="Q137" s="8">
        <v>31279.0</v>
      </c>
      <c r="R137" s="8">
        <v>579765.0</v>
      </c>
      <c r="S137" s="8">
        <v>16546.0</v>
      </c>
      <c r="T137" s="8">
        <v>870.0</v>
      </c>
      <c r="U137" s="8">
        <v>386786.0</v>
      </c>
      <c r="V137" s="174">
        <v>17416.0</v>
      </c>
      <c r="W137" s="174">
        <v>370240.0</v>
      </c>
      <c r="Y137" s="174">
        <v>230.0</v>
      </c>
      <c r="Z137" s="179">
        <v>1537.0</v>
      </c>
      <c r="AA137" s="174">
        <v>58.0</v>
      </c>
      <c r="AC137" s="174">
        <v>31.0</v>
      </c>
      <c r="AE137" s="174">
        <v>3736.0</v>
      </c>
      <c r="AF137" s="174">
        <v>303.0</v>
      </c>
      <c r="AH137" s="128"/>
      <c r="AI137" s="175">
        <v>44040.12569444445</v>
      </c>
      <c r="AJ137" s="176">
        <v>44040.74375</v>
      </c>
      <c r="AK137" s="8" t="s">
        <v>455</v>
      </c>
      <c r="AL137" s="8" t="s">
        <v>315</v>
      </c>
      <c r="AM137" s="8" t="s">
        <v>454</v>
      </c>
      <c r="AN137" s="8" t="s">
        <v>408</v>
      </c>
      <c r="AQ137" s="128"/>
      <c r="AR137" s="128"/>
      <c r="AS137" s="128"/>
      <c r="AT137" s="128"/>
      <c r="AU137" s="128"/>
      <c r="AV137" s="128"/>
    </row>
    <row r="138" ht="16.5" customHeight="1">
      <c r="A138" s="170">
        <v>44039.0</v>
      </c>
      <c r="B138" s="8" t="s">
        <v>215</v>
      </c>
      <c r="C138" s="128"/>
      <c r="D138" s="128"/>
      <c r="E138" s="128"/>
      <c r="F138" s="128"/>
      <c r="G138" s="128"/>
      <c r="H138" s="128"/>
      <c r="I138" s="128"/>
      <c r="J138" s="128"/>
      <c r="K138" s="128"/>
      <c r="L138" s="128"/>
      <c r="M138" s="128"/>
      <c r="N138" s="128"/>
      <c r="O138" s="128"/>
      <c r="P138" s="8">
        <v>602910.0</v>
      </c>
      <c r="Q138" s="8">
        <v>30814.0</v>
      </c>
      <c r="R138" s="8">
        <v>572096.0</v>
      </c>
      <c r="S138" s="8">
        <v>16240.0</v>
      </c>
      <c r="T138" s="8">
        <v>848.0</v>
      </c>
      <c r="U138" s="8">
        <v>381718.0</v>
      </c>
      <c r="V138" s="174">
        <v>17088.0</v>
      </c>
      <c r="W138" s="174">
        <v>365478.0</v>
      </c>
      <c r="Y138" s="174">
        <v>237.0</v>
      </c>
      <c r="Z138" s="179">
        <v>1514.0</v>
      </c>
      <c r="AA138" s="174">
        <v>58.0</v>
      </c>
      <c r="AC138" s="174">
        <v>27.0</v>
      </c>
      <c r="AE138" s="174">
        <v>3684.0</v>
      </c>
      <c r="AF138" s="174">
        <v>289.0</v>
      </c>
      <c r="AH138" s="128"/>
      <c r="AI138" s="175">
        <v>44039.12569444445</v>
      </c>
      <c r="AJ138" s="176">
        <v>44039.70138888889</v>
      </c>
      <c r="AK138" s="8" t="s">
        <v>375</v>
      </c>
      <c r="AL138" s="8" t="s">
        <v>339</v>
      </c>
      <c r="AM138" s="178" t="s">
        <v>454</v>
      </c>
      <c r="AN138" s="178" t="s">
        <v>408</v>
      </c>
      <c r="AQ138" s="128"/>
      <c r="AR138" s="128"/>
      <c r="AS138" s="128"/>
      <c r="AT138" s="128"/>
      <c r="AU138" s="128"/>
      <c r="AV138" s="128"/>
    </row>
    <row r="139" ht="16.5" customHeight="1">
      <c r="A139" s="170">
        <v>44038.0</v>
      </c>
      <c r="B139" s="8" t="s">
        <v>215</v>
      </c>
      <c r="C139" s="128"/>
      <c r="D139" s="128"/>
      <c r="E139" s="128"/>
      <c r="F139" s="128"/>
      <c r="G139" s="128"/>
      <c r="H139" s="128"/>
      <c r="I139" s="128"/>
      <c r="J139" s="128"/>
      <c r="K139" s="128"/>
      <c r="L139" s="128"/>
      <c r="M139" s="128"/>
      <c r="N139" s="128"/>
      <c r="O139" s="128"/>
      <c r="P139" s="8">
        <v>596598.0</v>
      </c>
      <c r="Q139" s="8">
        <v>30457.0</v>
      </c>
      <c r="R139" s="8">
        <v>566141.0</v>
      </c>
      <c r="S139" s="8">
        <v>15273.0</v>
      </c>
      <c r="T139" s="8">
        <v>831.0</v>
      </c>
      <c r="U139" s="8">
        <v>365736.0</v>
      </c>
      <c r="V139" s="8">
        <v>16758.0</v>
      </c>
      <c r="W139" s="174">
        <v>361717.0</v>
      </c>
      <c r="Y139" s="174">
        <v>233.0</v>
      </c>
      <c r="Z139" s="179">
        <v>1474.0</v>
      </c>
      <c r="AA139" s="174">
        <v>58.0</v>
      </c>
      <c r="AC139" s="174">
        <v>30.0</v>
      </c>
      <c r="AE139" s="174">
        <v>3541.0</v>
      </c>
      <c r="AF139" s="174">
        <v>289.0</v>
      </c>
      <c r="AH139" s="128"/>
      <c r="AI139" s="175">
        <v>44038.12569444445</v>
      </c>
      <c r="AJ139" s="176">
        <v>44038.70763888889</v>
      </c>
      <c r="AK139" s="8" t="s">
        <v>323</v>
      </c>
      <c r="AL139" s="8" t="s">
        <v>315</v>
      </c>
      <c r="AM139" s="8" t="s">
        <v>454</v>
      </c>
      <c r="AN139" s="8" t="s">
        <v>408</v>
      </c>
      <c r="AQ139" s="128"/>
      <c r="AR139" s="128"/>
      <c r="AS139" s="128"/>
      <c r="AT139" s="128"/>
      <c r="AU139" s="128"/>
      <c r="AV139" s="128"/>
    </row>
    <row r="140" ht="16.5" customHeight="1">
      <c r="A140" s="170">
        <v>44037.0</v>
      </c>
      <c r="B140" s="8" t="s">
        <v>215</v>
      </c>
      <c r="C140" s="128"/>
      <c r="D140" s="128"/>
      <c r="E140" s="128"/>
      <c r="F140" s="128"/>
      <c r="G140" s="128"/>
      <c r="H140" s="128"/>
      <c r="I140" s="128"/>
      <c r="J140" s="128"/>
      <c r="K140" s="128"/>
      <c r="L140" s="128"/>
      <c r="M140" s="128"/>
      <c r="N140" s="128"/>
      <c r="O140" s="128"/>
      <c r="P140" s="8">
        <v>589371.0</v>
      </c>
      <c r="Q140" s="8">
        <v>30015.0</v>
      </c>
      <c r="R140" s="8">
        <v>559356.0</v>
      </c>
      <c r="S140" s="8">
        <v>15273.0</v>
      </c>
      <c r="T140" s="8">
        <v>831.0</v>
      </c>
      <c r="U140" s="8">
        <v>365736.0</v>
      </c>
      <c r="V140" s="174">
        <v>16492.0</v>
      </c>
      <c r="W140" s="174">
        <v>357518.0</v>
      </c>
      <c r="Y140" s="174">
        <v>233.0</v>
      </c>
      <c r="Z140" s="179">
        <v>1474.0</v>
      </c>
      <c r="AA140" s="174">
        <v>58.0</v>
      </c>
      <c r="AC140" s="174">
        <v>30.0</v>
      </c>
      <c r="AE140" s="174">
        <v>3541.0</v>
      </c>
      <c r="AF140" s="174">
        <v>286.0</v>
      </c>
      <c r="AH140" s="128"/>
      <c r="AI140" s="175">
        <v>44037.12569444445</v>
      </c>
      <c r="AJ140" s="176">
        <v>44037.74375</v>
      </c>
      <c r="AK140" s="8" t="s">
        <v>323</v>
      </c>
      <c r="AL140" s="8" t="s">
        <v>353</v>
      </c>
      <c r="AM140" s="8" t="s">
        <v>454</v>
      </c>
      <c r="AN140" s="8" t="s">
        <v>408</v>
      </c>
      <c r="AQ140" s="128"/>
      <c r="AR140" s="128"/>
      <c r="AS140" s="128"/>
      <c r="AT140" s="128"/>
      <c r="AU140" s="128"/>
      <c r="AV140" s="128"/>
    </row>
    <row r="141" ht="16.5" customHeight="1">
      <c r="A141" s="170">
        <v>44036.0</v>
      </c>
      <c r="B141" s="8" t="s">
        <v>215</v>
      </c>
      <c r="C141" s="128"/>
      <c r="D141" s="128"/>
      <c r="E141" s="128"/>
      <c r="F141" s="128"/>
      <c r="G141" s="128"/>
      <c r="H141" s="128"/>
      <c r="I141" s="128"/>
      <c r="J141" s="128"/>
      <c r="K141" s="128"/>
      <c r="L141" s="128"/>
      <c r="M141" s="128"/>
      <c r="N141" s="128"/>
      <c r="O141" s="128"/>
      <c r="P141" s="8">
        <v>577308.0</v>
      </c>
      <c r="Q141" s="8">
        <v>29275.0</v>
      </c>
      <c r="R141" s="8">
        <v>548033.0</v>
      </c>
      <c r="S141" s="8">
        <v>15273.0</v>
      </c>
      <c r="T141" s="8">
        <v>831.0</v>
      </c>
      <c r="U141" s="8">
        <v>365736.0</v>
      </c>
      <c r="V141" s="174">
        <v>16104.0</v>
      </c>
      <c r="W141" s="174">
        <v>350463.0</v>
      </c>
      <c r="Y141" s="174">
        <v>233.0</v>
      </c>
      <c r="Z141" s="179">
        <v>1474.0</v>
      </c>
      <c r="AA141" s="174">
        <v>58.0</v>
      </c>
      <c r="AC141" s="174">
        <v>30.0</v>
      </c>
      <c r="AE141" s="174">
        <v>3541.0</v>
      </c>
      <c r="AF141" s="174">
        <v>282.0</v>
      </c>
      <c r="AH141" s="128"/>
      <c r="AI141" s="175">
        <v>44036.62569444445</v>
      </c>
      <c r="AJ141" s="176">
        <v>44036.67638888889</v>
      </c>
      <c r="AK141" s="8" t="s">
        <v>455</v>
      </c>
      <c r="AL141" s="8" t="s">
        <v>353</v>
      </c>
      <c r="AM141" s="8" t="s">
        <v>456</v>
      </c>
      <c r="AN141" s="8" t="s">
        <v>408</v>
      </c>
      <c r="AQ141" s="128"/>
      <c r="AR141" s="128"/>
      <c r="AS141" s="128"/>
      <c r="AT141" s="128"/>
      <c r="AU141" s="128"/>
      <c r="AV141" s="128"/>
    </row>
    <row r="142" ht="16.5" customHeight="1">
      <c r="A142" s="170">
        <v>44035.0</v>
      </c>
      <c r="B142" s="8" t="s">
        <v>215</v>
      </c>
      <c r="C142" s="128"/>
      <c r="D142" s="128"/>
      <c r="E142" s="128"/>
      <c r="F142" s="128"/>
      <c r="G142" s="128"/>
      <c r="H142" s="128"/>
      <c r="I142" s="128"/>
      <c r="J142" s="128"/>
      <c r="K142" s="128"/>
      <c r="L142" s="128"/>
      <c r="M142" s="128"/>
      <c r="N142" s="128"/>
      <c r="O142" s="128"/>
      <c r="P142" s="8">
        <v>566847.0</v>
      </c>
      <c r="Q142" s="8">
        <v>28702.0</v>
      </c>
      <c r="R142" s="8">
        <v>538145.0</v>
      </c>
      <c r="S142" s="8">
        <v>14900.0</v>
      </c>
      <c r="T142" s="8">
        <v>813.0</v>
      </c>
      <c r="U142" s="8">
        <v>357678.0</v>
      </c>
      <c r="V142" s="174">
        <v>15713.0</v>
      </c>
      <c r="W142" s="174">
        <v>342778.0</v>
      </c>
      <c r="Y142" s="174">
        <v>225.0</v>
      </c>
      <c r="Z142" s="179">
        <v>1465.0</v>
      </c>
      <c r="AA142" s="174">
        <v>52.0</v>
      </c>
      <c r="AC142" s="174">
        <v>28.0</v>
      </c>
      <c r="AE142" s="174">
        <v>3509.0</v>
      </c>
      <c r="AF142" s="174">
        <v>273.0</v>
      </c>
      <c r="AH142" s="128"/>
      <c r="AI142" s="175">
        <v>44035.62569444445</v>
      </c>
      <c r="AJ142" s="176">
        <v>44035.67569444445</v>
      </c>
      <c r="AK142" s="8" t="s">
        <v>388</v>
      </c>
      <c r="AL142" s="8" t="s">
        <v>353</v>
      </c>
      <c r="AM142" s="8" t="s">
        <v>456</v>
      </c>
      <c r="AN142" s="8" t="s">
        <v>408</v>
      </c>
      <c r="AQ142" s="128"/>
      <c r="AR142" s="128"/>
      <c r="AS142" s="128"/>
      <c r="AT142" s="128"/>
      <c r="AU142" s="128"/>
      <c r="AV142" s="128"/>
    </row>
    <row r="143" ht="16.5" customHeight="1">
      <c r="A143" s="170">
        <v>44034.0</v>
      </c>
      <c r="B143" s="8" t="s">
        <v>215</v>
      </c>
      <c r="C143" s="128"/>
      <c r="D143" s="128"/>
      <c r="E143" s="128"/>
      <c r="F143" s="128"/>
      <c r="G143" s="128"/>
      <c r="H143" s="128"/>
      <c r="I143" s="128"/>
      <c r="J143" s="128"/>
      <c r="K143" s="128"/>
      <c r="L143" s="128"/>
      <c r="M143" s="128"/>
      <c r="N143" s="128"/>
      <c r="O143" s="128"/>
      <c r="P143" s="8">
        <v>557614.0</v>
      </c>
      <c r="Q143" s="8">
        <v>28294.0</v>
      </c>
      <c r="R143" s="8">
        <v>529320.0</v>
      </c>
      <c r="S143" s="8">
        <v>14586.0</v>
      </c>
      <c r="T143" s="8">
        <v>807.0</v>
      </c>
      <c r="U143" s="8">
        <v>351987.0</v>
      </c>
      <c r="V143" s="174">
        <v>15393.0</v>
      </c>
      <c r="W143" s="174">
        <v>337401.0</v>
      </c>
      <c r="Y143" s="174">
        <v>231.0</v>
      </c>
      <c r="Z143" s="179">
        <v>1433.0</v>
      </c>
      <c r="AA143" s="174">
        <v>61.0</v>
      </c>
      <c r="AC143" s="174">
        <v>30.0</v>
      </c>
      <c r="AE143" s="174">
        <v>3381.0</v>
      </c>
      <c r="AF143" s="174">
        <v>269.0</v>
      </c>
      <c r="AH143" s="128"/>
      <c r="AI143" s="175">
        <v>44034.62569444445</v>
      </c>
      <c r="AJ143" s="176">
        <v>44034.680555555555</v>
      </c>
      <c r="AK143" s="8" t="s">
        <v>455</v>
      </c>
      <c r="AL143" s="8" t="s">
        <v>353</v>
      </c>
      <c r="AM143" s="8" t="s">
        <v>456</v>
      </c>
      <c r="AN143" s="8" t="s">
        <v>408</v>
      </c>
      <c r="AQ143" s="128"/>
      <c r="AR143" s="128"/>
      <c r="AS143" s="128"/>
      <c r="AT143" s="128"/>
      <c r="AU143" s="128"/>
      <c r="AV143" s="128"/>
    </row>
    <row r="144" ht="16.5" customHeight="1">
      <c r="A144" s="170">
        <v>44033.0</v>
      </c>
      <c r="B144" s="8" t="s">
        <v>215</v>
      </c>
      <c r="C144" s="128"/>
      <c r="D144" s="128"/>
      <c r="E144" s="128"/>
      <c r="F144" s="128"/>
      <c r="G144" s="128"/>
      <c r="H144" s="128"/>
      <c r="I144" s="128"/>
      <c r="J144" s="128"/>
      <c r="K144" s="128"/>
      <c r="L144" s="128"/>
      <c r="M144" s="128"/>
      <c r="N144" s="128"/>
      <c r="O144" s="128"/>
      <c r="P144" s="8">
        <v>539636.0</v>
      </c>
      <c r="Q144" s="8">
        <v>27731.0</v>
      </c>
      <c r="R144" s="8">
        <v>511905.0</v>
      </c>
      <c r="S144" s="8">
        <v>14355.0</v>
      </c>
      <c r="T144" s="8">
        <v>784.0</v>
      </c>
      <c r="U144" s="8">
        <v>344479.0</v>
      </c>
      <c r="V144" s="174">
        <v>15139.0</v>
      </c>
      <c r="W144" s="174">
        <v>330124.0</v>
      </c>
      <c r="Y144" s="174">
        <v>237.0</v>
      </c>
      <c r="Z144" s="179">
        <v>1406.0</v>
      </c>
      <c r="AA144" s="174">
        <v>64.0</v>
      </c>
      <c r="AC144" s="174">
        <v>34.0</v>
      </c>
      <c r="AE144" s="174">
        <v>3381.0</v>
      </c>
      <c r="AF144" s="174">
        <v>269.0</v>
      </c>
      <c r="AH144" s="128"/>
      <c r="AI144" s="175">
        <v>44033.62569444445</v>
      </c>
      <c r="AJ144" s="176">
        <v>44033.68472222222</v>
      </c>
      <c r="AK144" s="8" t="s">
        <v>357</v>
      </c>
      <c r="AL144" s="8" t="s">
        <v>317</v>
      </c>
      <c r="AM144" s="8" t="s">
        <v>456</v>
      </c>
      <c r="AN144" s="8" t="s">
        <v>408</v>
      </c>
      <c r="AQ144" s="128"/>
      <c r="AR144" s="128"/>
      <c r="AS144" s="128"/>
      <c r="AT144" s="128"/>
      <c r="AU144" s="128"/>
      <c r="AV144" s="128"/>
    </row>
    <row r="145" ht="16.5" customHeight="1">
      <c r="A145" s="170">
        <v>44032.0</v>
      </c>
      <c r="B145" s="8" t="s">
        <v>215</v>
      </c>
      <c r="C145" s="128"/>
      <c r="D145" s="128"/>
      <c r="E145" s="128"/>
      <c r="F145" s="128"/>
      <c r="G145" s="128"/>
      <c r="H145" s="128"/>
      <c r="I145" s="128"/>
      <c r="J145" s="128"/>
      <c r="K145" s="128"/>
      <c r="L145" s="128"/>
      <c r="M145" s="128"/>
      <c r="N145" s="128"/>
      <c r="O145" s="128"/>
      <c r="P145" s="8">
        <v>531681.0</v>
      </c>
      <c r="Q145" s="8">
        <v>27334.0</v>
      </c>
      <c r="R145" s="8">
        <v>504347.0</v>
      </c>
      <c r="S145" s="8">
        <v>14085.0</v>
      </c>
      <c r="T145" s="8">
        <v>762.0</v>
      </c>
      <c r="U145" s="8">
        <v>339282.0</v>
      </c>
      <c r="V145" s="174">
        <v>14847.0</v>
      </c>
      <c r="W145" s="174">
        <v>325197.0</v>
      </c>
      <c r="Y145" s="174">
        <v>233.0</v>
      </c>
      <c r="Z145" s="179">
        <v>1387.0</v>
      </c>
      <c r="AA145" s="174">
        <v>70.0</v>
      </c>
      <c r="AC145" s="174">
        <v>34.0</v>
      </c>
      <c r="AE145" s="174">
        <v>3338.0</v>
      </c>
      <c r="AF145" s="174">
        <v>262.0</v>
      </c>
      <c r="AH145" s="128"/>
      <c r="AI145" s="175">
        <v>44032.0</v>
      </c>
      <c r="AJ145" s="176">
        <v>44032.679861111115</v>
      </c>
      <c r="AK145" s="8" t="s">
        <v>455</v>
      </c>
      <c r="AL145" s="8" t="s">
        <v>317</v>
      </c>
      <c r="AM145" s="8" t="s">
        <v>456</v>
      </c>
      <c r="AN145" s="8" t="s">
        <v>408</v>
      </c>
      <c r="AQ145" s="128"/>
      <c r="AR145" s="128"/>
      <c r="AS145" s="128"/>
      <c r="AT145" s="128"/>
      <c r="AU145" s="128"/>
      <c r="AV145" s="128"/>
    </row>
    <row r="146" ht="16.5" customHeight="1">
      <c r="A146" s="170">
        <v>44031.0</v>
      </c>
      <c r="B146" s="8" t="s">
        <v>215</v>
      </c>
      <c r="C146" s="128"/>
      <c r="D146" s="128"/>
      <c r="E146" s="128"/>
      <c r="F146" s="128"/>
      <c r="G146" s="128"/>
      <c r="H146" s="128"/>
      <c r="I146" s="128"/>
      <c r="J146" s="128"/>
      <c r="K146" s="128"/>
      <c r="L146" s="128"/>
      <c r="M146" s="128"/>
      <c r="N146" s="128"/>
      <c r="O146" s="128"/>
      <c r="P146" s="8">
        <v>524095.0</v>
      </c>
      <c r="Q146" s="8">
        <v>26886.0</v>
      </c>
      <c r="R146" s="8">
        <v>497209.0</v>
      </c>
      <c r="S146" s="8">
        <v>13085.0</v>
      </c>
      <c r="T146" s="8">
        <v>717.0</v>
      </c>
      <c r="U146" s="8">
        <v>323478.0</v>
      </c>
      <c r="V146" s="174">
        <v>14579.0</v>
      </c>
      <c r="W146" s="174">
        <v>321011.0</v>
      </c>
      <c r="Y146" s="174">
        <v>242.0</v>
      </c>
      <c r="Z146" s="174">
        <v>1327.0</v>
      </c>
      <c r="AA146" s="174">
        <v>64.0</v>
      </c>
      <c r="AC146" s="174">
        <v>34.0</v>
      </c>
      <c r="AE146" s="174">
        <v>3225.0</v>
      </c>
      <c r="AF146" s="174">
        <v>260.0</v>
      </c>
      <c r="AH146" s="128"/>
      <c r="AI146" s="175">
        <v>44031.0</v>
      </c>
      <c r="AJ146" s="175">
        <v>44031.700694444444</v>
      </c>
      <c r="AK146" s="8" t="s">
        <v>341</v>
      </c>
      <c r="AL146" s="8" t="s">
        <v>317</v>
      </c>
      <c r="AM146" s="8" t="s">
        <v>456</v>
      </c>
      <c r="AN146" s="8" t="s">
        <v>408</v>
      </c>
      <c r="AQ146" s="128"/>
      <c r="AR146" s="128"/>
      <c r="AS146" s="128"/>
      <c r="AT146" s="128"/>
      <c r="AU146" s="128"/>
      <c r="AV146" s="128"/>
    </row>
    <row r="147" ht="16.5" customHeight="1">
      <c r="A147" s="170">
        <v>44030.0</v>
      </c>
      <c r="B147" s="8" t="s">
        <v>215</v>
      </c>
      <c r="C147" s="128"/>
      <c r="D147" s="128"/>
      <c r="E147" s="128"/>
      <c r="F147" s="128"/>
      <c r="G147" s="128"/>
      <c r="H147" s="128"/>
      <c r="I147" s="128"/>
      <c r="J147" s="128"/>
      <c r="K147" s="128"/>
      <c r="L147" s="128"/>
      <c r="M147" s="128"/>
      <c r="N147" s="128"/>
      <c r="O147" s="128"/>
      <c r="P147" s="8">
        <v>516504.0</v>
      </c>
      <c r="Q147" s="8">
        <v>26453.0</v>
      </c>
      <c r="R147" s="8">
        <v>490051.0</v>
      </c>
      <c r="S147" s="8">
        <v>13085.0</v>
      </c>
      <c r="T147" s="8">
        <v>717.0</v>
      </c>
      <c r="U147" s="8">
        <v>323478.0</v>
      </c>
      <c r="V147" s="174">
        <v>14149.0</v>
      </c>
      <c r="W147" s="174">
        <v>316644.0</v>
      </c>
      <c r="Y147" s="174">
        <v>242.0</v>
      </c>
      <c r="Z147" s="179">
        <v>1327.0</v>
      </c>
      <c r="AA147" s="174">
        <v>64.0</v>
      </c>
      <c r="AC147" s="174">
        <v>34.0</v>
      </c>
      <c r="AE147" s="174">
        <v>3225.0</v>
      </c>
      <c r="AF147" s="174">
        <v>257.0</v>
      </c>
      <c r="AH147" s="128"/>
      <c r="AI147" s="175">
        <v>44030.0</v>
      </c>
      <c r="AJ147" s="175">
        <v>44030.680555555555</v>
      </c>
      <c r="AK147" s="8" t="s">
        <v>376</v>
      </c>
      <c r="AL147" s="8" t="s">
        <v>317</v>
      </c>
      <c r="AM147" s="8" t="s">
        <v>456</v>
      </c>
      <c r="AN147" s="8" t="s">
        <v>408</v>
      </c>
      <c r="AO147" s="120"/>
      <c r="AQ147" s="128"/>
      <c r="AR147" s="128"/>
      <c r="AS147" s="128"/>
      <c r="AT147" s="128"/>
      <c r="AU147" s="128"/>
      <c r="AV147" s="128"/>
    </row>
    <row r="148" ht="16.5" customHeight="1">
      <c r="A148" s="170">
        <v>44029.0</v>
      </c>
      <c r="B148" s="8" t="s">
        <v>215</v>
      </c>
      <c r="C148" s="128"/>
      <c r="D148" s="128"/>
      <c r="E148" s="128"/>
      <c r="F148" s="128"/>
      <c r="G148" s="128"/>
      <c r="H148" s="128"/>
      <c r="I148" s="128"/>
      <c r="J148" s="128"/>
      <c r="K148" s="128"/>
      <c r="L148" s="128"/>
      <c r="M148" s="128"/>
      <c r="N148" s="128"/>
      <c r="O148" s="128"/>
      <c r="P148" s="8">
        <v>505871.0</v>
      </c>
      <c r="Q148" s="8">
        <v>25848.0</v>
      </c>
      <c r="R148" s="8">
        <v>480023.0</v>
      </c>
      <c r="S148" s="8">
        <v>13085.0</v>
      </c>
      <c r="T148" s="8">
        <v>717.0</v>
      </c>
      <c r="U148" s="8">
        <v>323478.0</v>
      </c>
      <c r="V148" s="174">
        <v>13802.0</v>
      </c>
      <c r="W148" s="174">
        <v>310393.0</v>
      </c>
      <c r="Y148" s="174">
        <v>242.0</v>
      </c>
      <c r="Z148" s="179">
        <v>1327.0</v>
      </c>
      <c r="AA148" s="174">
        <v>64.0</v>
      </c>
      <c r="AC148" s="174">
        <v>34.0</v>
      </c>
      <c r="AE148" s="174">
        <v>3199.0</v>
      </c>
      <c r="AF148" s="174">
        <v>254.0</v>
      </c>
      <c r="AH148" s="128"/>
      <c r="AI148" s="175">
        <v>44028.12569444445</v>
      </c>
      <c r="AJ148" s="175">
        <v>44029.67361111111</v>
      </c>
      <c r="AK148" s="8" t="s">
        <v>388</v>
      </c>
      <c r="AL148" s="8" t="s">
        <v>315</v>
      </c>
      <c r="AM148" s="8" t="s">
        <v>456</v>
      </c>
      <c r="AN148" s="8" t="s">
        <v>408</v>
      </c>
      <c r="AO148" s="120"/>
      <c r="AQ148" s="128"/>
      <c r="AR148" s="128"/>
      <c r="AS148" s="128"/>
      <c r="AT148" s="128"/>
      <c r="AU148" s="128"/>
      <c r="AV148" s="128"/>
    </row>
    <row r="149" ht="16.5" customHeight="1">
      <c r="A149" s="170">
        <v>44028.0</v>
      </c>
      <c r="B149" s="8" t="s">
        <v>215</v>
      </c>
      <c r="C149" s="128"/>
      <c r="D149" s="128"/>
      <c r="E149" s="128"/>
      <c r="F149" s="128"/>
      <c r="G149" s="128"/>
      <c r="H149" s="128"/>
      <c r="I149" s="128"/>
      <c r="J149" s="128"/>
      <c r="K149" s="128"/>
      <c r="L149" s="128"/>
      <c r="M149" s="128"/>
      <c r="N149" s="128"/>
      <c r="O149" s="128"/>
      <c r="P149" s="8">
        <v>497184.0</v>
      </c>
      <c r="Q149" s="8">
        <v>25400.0</v>
      </c>
      <c r="R149" s="8">
        <v>471784.0</v>
      </c>
      <c r="S149" s="8">
        <v>12807.0</v>
      </c>
      <c r="T149" s="8">
        <v>702.0</v>
      </c>
      <c r="U149" s="8">
        <v>318244.0</v>
      </c>
      <c r="V149" s="8">
        <v>13509.0</v>
      </c>
      <c r="W149" s="8">
        <v>305437.0</v>
      </c>
      <c r="Y149" s="174">
        <v>219.0</v>
      </c>
      <c r="Z149" s="179">
        <v>1311.0</v>
      </c>
      <c r="AA149" s="174">
        <v>63.0</v>
      </c>
      <c r="AC149" s="174">
        <v>33.0</v>
      </c>
      <c r="AE149" s="174">
        <v>3199.0</v>
      </c>
      <c r="AF149" s="8">
        <v>249.0</v>
      </c>
      <c r="AH149" s="128"/>
      <c r="AI149" s="175">
        <v>44028.12569444445</v>
      </c>
      <c r="AJ149" s="175">
        <v>44029.67361111111</v>
      </c>
      <c r="AK149" s="8" t="s">
        <v>388</v>
      </c>
      <c r="AL149" s="8" t="s">
        <v>315</v>
      </c>
      <c r="AM149" s="8" t="s">
        <v>456</v>
      </c>
      <c r="AN149" s="8" t="s">
        <v>408</v>
      </c>
      <c r="AO149" s="120"/>
      <c r="AQ149" s="128"/>
      <c r="AR149" s="128"/>
      <c r="AS149" s="128"/>
      <c r="AT149" s="128"/>
      <c r="AU149" s="128"/>
      <c r="AV149" s="128"/>
    </row>
    <row r="150" ht="16.5" customHeight="1">
      <c r="A150" s="170">
        <v>44027.0</v>
      </c>
      <c r="B150" s="8" t="s">
        <v>215</v>
      </c>
      <c r="C150" s="128"/>
      <c r="D150" s="128"/>
      <c r="E150" s="128"/>
      <c r="F150" s="128"/>
      <c r="G150" s="128"/>
      <c r="H150" s="128"/>
      <c r="I150" s="128"/>
      <c r="J150" s="128"/>
      <c r="K150" s="128"/>
      <c r="L150" s="128"/>
      <c r="M150" s="128"/>
      <c r="N150" s="128"/>
      <c r="O150" s="128"/>
      <c r="P150" s="8">
        <v>486780.0</v>
      </c>
      <c r="Q150" s="8">
        <v>24889.0</v>
      </c>
      <c r="R150" s="8">
        <v>461891.0</v>
      </c>
      <c r="S150" s="8">
        <v>12406.0</v>
      </c>
      <c r="T150" s="8">
        <v>675.0</v>
      </c>
      <c r="U150" s="8">
        <v>311111.0</v>
      </c>
      <c r="V150" s="174">
        <v>13081.0</v>
      </c>
      <c r="W150" s="174">
        <v>298705.0</v>
      </c>
      <c r="Y150" s="8">
        <v>207.0</v>
      </c>
      <c r="Z150" s="179">
        <v>1290.0</v>
      </c>
      <c r="AA150" s="8">
        <v>53.0</v>
      </c>
      <c r="AB150" s="128"/>
      <c r="AC150" s="8">
        <v>30.0</v>
      </c>
      <c r="AD150" s="128"/>
      <c r="AE150" s="8">
        <v>3129.0</v>
      </c>
      <c r="AF150" s="8">
        <v>247.0</v>
      </c>
      <c r="AH150" s="128"/>
      <c r="AI150" s="175">
        <v>44026.12569444445</v>
      </c>
      <c r="AJ150" s="175">
        <v>44027.71875</v>
      </c>
      <c r="AK150" s="8" t="s">
        <v>325</v>
      </c>
      <c r="AL150" s="8" t="s">
        <v>317</v>
      </c>
      <c r="AM150" s="8" t="s">
        <v>456</v>
      </c>
      <c r="AN150" s="8" t="s">
        <v>408</v>
      </c>
      <c r="AO150" s="120"/>
      <c r="AQ150" s="161"/>
      <c r="AR150" s="128"/>
      <c r="AS150" s="128"/>
      <c r="AT150" s="128"/>
      <c r="AU150" s="128"/>
      <c r="AV150" s="128"/>
    </row>
    <row r="151" ht="16.5" customHeight="1">
      <c r="A151" s="170">
        <v>44026.0</v>
      </c>
      <c r="B151" s="8" t="s">
        <v>215</v>
      </c>
      <c r="C151" s="128"/>
      <c r="D151" s="128"/>
      <c r="E151" s="128"/>
      <c r="F151" s="128"/>
      <c r="G151" s="128"/>
      <c r="H151" s="128"/>
      <c r="I151" s="128"/>
      <c r="J151" s="128"/>
      <c r="K151" s="128"/>
      <c r="L151" s="128"/>
      <c r="M151" s="128"/>
      <c r="N151" s="128"/>
      <c r="O151" s="128"/>
      <c r="P151" s="8">
        <v>476654.0</v>
      </c>
      <c r="Q151" s="8">
        <v>24443.0</v>
      </c>
      <c r="R151" s="8">
        <v>452211.0</v>
      </c>
      <c r="S151" s="8">
        <v>12151.0</v>
      </c>
      <c r="T151" s="8">
        <v>654.0</v>
      </c>
      <c r="U151" s="8">
        <v>304802.0</v>
      </c>
      <c r="V151" s="174">
        <v>12805.0</v>
      </c>
      <c r="W151" s="174">
        <v>292651.0</v>
      </c>
      <c r="Y151" s="8">
        <v>235.0</v>
      </c>
      <c r="Z151" s="179">
        <v>1254.0</v>
      </c>
      <c r="AA151" s="8">
        <v>64.0</v>
      </c>
      <c r="AB151" s="128"/>
      <c r="AC151" s="8">
        <v>35.0</v>
      </c>
      <c r="AD151" s="128"/>
      <c r="AE151" s="8">
        <v>3129.0</v>
      </c>
      <c r="AF151" s="8">
        <v>244.0</v>
      </c>
      <c r="AH151" s="128"/>
      <c r="AI151" s="175">
        <v>44026.12569444445</v>
      </c>
      <c r="AJ151" s="175">
        <v>44027.71875</v>
      </c>
      <c r="AK151" s="8" t="s">
        <v>325</v>
      </c>
      <c r="AL151" s="8" t="s">
        <v>317</v>
      </c>
      <c r="AM151" s="8" t="s">
        <v>456</v>
      </c>
      <c r="AN151" s="8" t="s">
        <v>408</v>
      </c>
      <c r="AO151" s="120"/>
      <c r="AQ151" s="128"/>
      <c r="AR151" s="128"/>
      <c r="AS151" s="128"/>
      <c r="AT151" s="128"/>
      <c r="AU151" s="128"/>
      <c r="AV151" s="128"/>
    </row>
    <row r="152" ht="16.5" customHeight="1">
      <c r="A152" s="170">
        <v>44025.0</v>
      </c>
      <c r="B152" s="8" t="s">
        <v>215</v>
      </c>
      <c r="C152" s="128"/>
      <c r="D152" s="128"/>
      <c r="E152" s="128"/>
      <c r="F152" s="128"/>
      <c r="G152" s="128"/>
      <c r="H152" s="128"/>
      <c r="I152" s="128"/>
      <c r="J152" s="128"/>
      <c r="K152" s="128"/>
      <c r="L152" s="128"/>
      <c r="M152" s="128"/>
      <c r="N152" s="128"/>
      <c r="O152" s="128"/>
      <c r="P152" s="8">
        <v>469558.0</v>
      </c>
      <c r="Q152" s="8">
        <v>24056.0</v>
      </c>
      <c r="R152" s="8">
        <v>445502.0</v>
      </c>
      <c r="S152" s="8">
        <v>11795.0</v>
      </c>
      <c r="T152" s="8">
        <v>643.0</v>
      </c>
      <c r="U152" s="8">
        <v>300069.0</v>
      </c>
      <c r="V152" s="174">
        <v>12438.0</v>
      </c>
      <c r="W152" s="174">
        <v>288274.0</v>
      </c>
      <c r="Y152" s="8">
        <v>246.0</v>
      </c>
      <c r="Z152" s="179">
        <v>1234.0</v>
      </c>
      <c r="AA152" s="8">
        <v>67.0</v>
      </c>
      <c r="AB152" s="128"/>
      <c r="AC152" s="8">
        <v>35.0</v>
      </c>
      <c r="AD152" s="128"/>
      <c r="AE152" s="8">
        <v>3094.0</v>
      </c>
      <c r="AF152" s="8">
        <v>237.0</v>
      </c>
      <c r="AH152" s="128"/>
      <c r="AI152" s="175">
        <v>44025.12569444445</v>
      </c>
      <c r="AJ152" s="175">
        <v>44025.68125</v>
      </c>
      <c r="AK152" s="8" t="s">
        <v>455</v>
      </c>
      <c r="AL152" s="8" t="s">
        <v>323</v>
      </c>
      <c r="AM152" s="8" t="s">
        <v>456</v>
      </c>
      <c r="AN152" s="8" t="s">
        <v>408</v>
      </c>
      <c r="AO152" s="120"/>
      <c r="AQ152" s="128"/>
      <c r="AR152" s="128"/>
      <c r="AS152" s="128"/>
      <c r="AT152" s="128"/>
      <c r="AU152" s="128"/>
      <c r="AV152" s="128"/>
    </row>
    <row r="153" ht="16.5" customHeight="1">
      <c r="A153" s="170">
        <v>44024.0</v>
      </c>
      <c r="B153" s="8" t="s">
        <v>215</v>
      </c>
      <c r="C153" s="128"/>
      <c r="D153" s="128"/>
      <c r="E153" s="128"/>
      <c r="F153" s="128"/>
      <c r="G153" s="128"/>
      <c r="H153" s="128"/>
      <c r="I153" s="128"/>
      <c r="J153" s="128"/>
      <c r="K153" s="128"/>
      <c r="L153" s="128"/>
      <c r="M153" s="128"/>
      <c r="N153" s="128"/>
      <c r="O153" s="128"/>
      <c r="P153" s="8">
        <v>463147.0</v>
      </c>
      <c r="Q153" s="8">
        <v>23662.0</v>
      </c>
      <c r="R153" s="8">
        <v>439485.0</v>
      </c>
      <c r="S153" s="8">
        <v>10881.0</v>
      </c>
      <c r="T153" s="8">
        <v>573.0</v>
      </c>
      <c r="U153" s="8">
        <v>286197.0</v>
      </c>
      <c r="V153" s="174">
        <v>12170.0</v>
      </c>
      <c r="W153" s="174">
        <v>284002.0</v>
      </c>
      <c r="Y153" s="8">
        <v>208.0</v>
      </c>
      <c r="Z153" s="179">
        <v>1180.0</v>
      </c>
      <c r="AA153" s="8">
        <v>56.0</v>
      </c>
      <c r="AB153" s="128"/>
      <c r="AC153" s="8">
        <v>30.0</v>
      </c>
      <c r="AD153" s="128"/>
      <c r="AE153" s="8">
        <v>3009.0</v>
      </c>
      <c r="AF153" s="8">
        <v>234.0</v>
      </c>
      <c r="AH153" s="128"/>
      <c r="AI153" s="175">
        <v>44024.12569444445</v>
      </c>
      <c r="AJ153" s="175">
        <v>44024.68125</v>
      </c>
      <c r="AK153" s="8" t="s">
        <v>334</v>
      </c>
      <c r="AL153" s="8" t="s">
        <v>339</v>
      </c>
      <c r="AM153" s="8" t="s">
        <v>456</v>
      </c>
      <c r="AN153" s="8" t="s">
        <v>408</v>
      </c>
      <c r="AO153" s="120"/>
      <c r="AQ153" s="128"/>
      <c r="AR153" s="128"/>
      <c r="AS153" s="128"/>
      <c r="AT153" s="128"/>
      <c r="AU153" s="128"/>
      <c r="AV153" s="128"/>
    </row>
    <row r="154" ht="16.5" customHeight="1">
      <c r="A154" s="170">
        <v>44023.0</v>
      </c>
      <c r="B154" s="8" t="s">
        <v>215</v>
      </c>
      <c r="C154" s="128"/>
      <c r="D154" s="128"/>
      <c r="E154" s="128"/>
      <c r="F154" s="128"/>
      <c r="G154" s="128"/>
      <c r="H154" s="128"/>
      <c r="I154" s="128"/>
      <c r="J154" s="128"/>
      <c r="K154" s="128"/>
      <c r="L154" s="128"/>
      <c r="M154" s="128"/>
      <c r="N154" s="128"/>
      <c r="O154" s="128"/>
      <c r="P154" s="8">
        <v>456079.0</v>
      </c>
      <c r="Q154" s="8">
        <v>23229.0</v>
      </c>
      <c r="R154" s="8">
        <v>432850.0</v>
      </c>
      <c r="S154" s="8">
        <v>10881.0</v>
      </c>
      <c r="T154" s="8">
        <v>573.0</v>
      </c>
      <c r="U154" s="8">
        <v>286197.0</v>
      </c>
      <c r="V154" s="174">
        <v>11851.0</v>
      </c>
      <c r="W154" s="174">
        <v>280332.0</v>
      </c>
      <c r="Y154" s="8">
        <v>208.0</v>
      </c>
      <c r="Z154" s="179">
        <v>1180.0</v>
      </c>
      <c r="AA154" s="8">
        <v>56.0</v>
      </c>
      <c r="AB154" s="128"/>
      <c r="AC154" s="8">
        <v>30.0</v>
      </c>
      <c r="AD154" s="128"/>
      <c r="AE154" s="8">
        <v>3009.0</v>
      </c>
      <c r="AF154" s="8">
        <v>232.0</v>
      </c>
      <c r="AH154" s="128"/>
      <c r="AI154" s="175">
        <v>44023.12569444445</v>
      </c>
      <c r="AJ154" s="175">
        <v>44023.68402777778</v>
      </c>
      <c r="AK154" s="8" t="s">
        <v>350</v>
      </c>
      <c r="AL154" s="8" t="s">
        <v>360</v>
      </c>
      <c r="AM154" s="8" t="s">
        <v>456</v>
      </c>
      <c r="AN154" s="8" t="s">
        <v>408</v>
      </c>
      <c r="AO154" s="120"/>
      <c r="AQ154" s="128"/>
      <c r="AR154" s="128"/>
      <c r="AS154" s="128"/>
      <c r="AT154" s="128"/>
      <c r="AU154" s="128"/>
      <c r="AV154" s="128"/>
    </row>
    <row r="155" ht="16.5" customHeight="1">
      <c r="A155" s="170">
        <v>44022.0</v>
      </c>
      <c r="B155" s="8" t="s">
        <v>215</v>
      </c>
      <c r="C155" s="128"/>
      <c r="D155" s="128"/>
      <c r="E155" s="128"/>
      <c r="F155" s="128"/>
      <c r="G155" s="128"/>
      <c r="H155" s="128"/>
      <c r="I155" s="128"/>
      <c r="J155" s="128"/>
      <c r="K155" s="128"/>
      <c r="L155" s="128"/>
      <c r="M155" s="128"/>
      <c r="N155" s="128"/>
      <c r="O155" s="128"/>
      <c r="P155" s="8">
        <v>447412.0</v>
      </c>
      <c r="Q155" s="8">
        <v>22707.0</v>
      </c>
      <c r="R155" s="8">
        <v>424705.0</v>
      </c>
      <c r="S155" s="8">
        <v>10881.0</v>
      </c>
      <c r="T155" s="8">
        <v>573.0</v>
      </c>
      <c r="U155" s="8">
        <v>286197.0</v>
      </c>
      <c r="V155" s="174">
        <v>11454.0</v>
      </c>
      <c r="W155" s="174">
        <v>275316.0</v>
      </c>
      <c r="Y155" s="8">
        <v>208.0</v>
      </c>
      <c r="Z155" s="179">
        <v>1180.0</v>
      </c>
      <c r="AA155" s="8">
        <v>56.0</v>
      </c>
      <c r="AB155" s="128"/>
      <c r="AC155" s="8">
        <v>30.0</v>
      </c>
      <c r="AD155" s="128"/>
      <c r="AE155" s="8">
        <v>3009.0</v>
      </c>
      <c r="AF155" s="8">
        <v>232.0</v>
      </c>
      <c r="AH155" s="128"/>
      <c r="AI155" s="175">
        <v>44022.12569444445</v>
      </c>
      <c r="AJ155" s="175">
        <v>44022.68958333333</v>
      </c>
      <c r="AK155" s="8" t="s">
        <v>352</v>
      </c>
      <c r="AL155" s="8" t="s">
        <v>334</v>
      </c>
      <c r="AM155" s="8" t="s">
        <v>456</v>
      </c>
      <c r="AN155" s="8" t="s">
        <v>408</v>
      </c>
      <c r="AO155" s="120"/>
      <c r="AQ155" s="128"/>
      <c r="AR155" s="128"/>
      <c r="AS155" s="128"/>
      <c r="AT155" s="128"/>
      <c r="AU155" s="128"/>
      <c r="AV155" s="128"/>
    </row>
    <row r="156" ht="16.5" customHeight="1">
      <c r="A156" s="170">
        <v>44021.0</v>
      </c>
      <c r="B156" s="8" t="s">
        <v>215</v>
      </c>
      <c r="C156" s="128"/>
      <c r="D156" s="128"/>
      <c r="E156" s="128"/>
      <c r="F156" s="128"/>
      <c r="G156" s="128"/>
      <c r="H156" s="128"/>
      <c r="I156" s="128"/>
      <c r="J156" s="128"/>
      <c r="K156" s="128"/>
      <c r="L156" s="128"/>
      <c r="M156" s="128"/>
      <c r="N156" s="128"/>
      <c r="O156" s="128"/>
      <c r="P156" s="8">
        <v>437771.0</v>
      </c>
      <c r="Q156" s="8">
        <v>22247.0</v>
      </c>
      <c r="R156" s="8">
        <v>415524.0</v>
      </c>
      <c r="S156" s="8">
        <v>10632.0</v>
      </c>
      <c r="T156" s="8">
        <v>556.0</v>
      </c>
      <c r="U156" s="8">
        <v>281519.0</v>
      </c>
      <c r="V156" s="174">
        <v>11188.0</v>
      </c>
      <c r="W156" s="174">
        <v>270887.0</v>
      </c>
      <c r="Y156" s="8">
        <v>192.0</v>
      </c>
      <c r="Z156" s="179">
        <v>1162.0</v>
      </c>
      <c r="AA156" s="8">
        <v>59.0</v>
      </c>
      <c r="AB156" s="128"/>
      <c r="AC156" s="8">
        <v>25.0</v>
      </c>
      <c r="AD156" s="128"/>
      <c r="AE156" s="8">
        <v>2977.0</v>
      </c>
      <c r="AF156" s="8">
        <v>230.0</v>
      </c>
      <c r="AH156" s="128"/>
      <c r="AI156" s="175">
        <v>44021.12569444445</v>
      </c>
      <c r="AJ156" s="175">
        <v>44021.683333333334</v>
      </c>
      <c r="AK156" s="8" t="s">
        <v>360</v>
      </c>
      <c r="AL156" s="8" t="s">
        <v>317</v>
      </c>
      <c r="AM156" s="8" t="s">
        <v>456</v>
      </c>
      <c r="AN156" s="8" t="s">
        <v>408</v>
      </c>
      <c r="AO156" s="120"/>
      <c r="AQ156" s="128"/>
      <c r="AR156" s="128"/>
      <c r="AS156" s="128"/>
      <c r="AT156" s="128"/>
      <c r="AU156" s="128"/>
      <c r="AV156" s="128"/>
    </row>
    <row r="157" ht="16.5" customHeight="1">
      <c r="A157" s="170">
        <v>44020.0</v>
      </c>
      <c r="B157" s="8" t="s">
        <v>215</v>
      </c>
      <c r="C157" s="128"/>
      <c r="D157" s="128"/>
      <c r="E157" s="128"/>
      <c r="F157" s="128"/>
      <c r="G157" s="128"/>
      <c r="H157" s="128"/>
      <c r="I157" s="128"/>
      <c r="J157" s="128"/>
      <c r="K157" s="128"/>
      <c r="L157" s="128"/>
      <c r="M157" s="128"/>
      <c r="N157" s="128"/>
      <c r="O157" s="128"/>
      <c r="P157" s="8">
        <v>427834.0</v>
      </c>
      <c r="Q157" s="8">
        <v>21740.0</v>
      </c>
      <c r="R157" s="8">
        <v>406094.0</v>
      </c>
      <c r="S157" s="8">
        <v>10277.0</v>
      </c>
      <c r="T157" s="8">
        <v>540.0</v>
      </c>
      <c r="U157" s="8">
        <v>275727.0</v>
      </c>
      <c r="V157" s="174">
        <v>10817.0</v>
      </c>
      <c r="W157" s="174">
        <v>265450.0</v>
      </c>
      <c r="Y157" s="8">
        <v>188.0</v>
      </c>
      <c r="Z157" s="179">
        <v>1155.0</v>
      </c>
      <c r="AA157" s="8">
        <v>57.0</v>
      </c>
      <c r="AB157" s="128"/>
      <c r="AC157" s="8">
        <v>27.0</v>
      </c>
      <c r="AD157" s="128"/>
      <c r="AE157" s="8">
        <v>2877.0</v>
      </c>
      <c r="AF157" s="8">
        <v>224.0</v>
      </c>
      <c r="AH157" s="128"/>
      <c r="AI157" s="175">
        <v>44020.12569444445</v>
      </c>
      <c r="AJ157" s="175">
        <v>44020.70277777778</v>
      </c>
      <c r="AK157" s="8" t="s">
        <v>457</v>
      </c>
      <c r="AL157" s="8" t="s">
        <v>385</v>
      </c>
      <c r="AM157" s="8" t="s">
        <v>456</v>
      </c>
      <c r="AN157" s="8" t="s">
        <v>408</v>
      </c>
      <c r="AO157" s="120"/>
      <c r="AQ157" s="128"/>
      <c r="AR157" s="128"/>
      <c r="AS157" s="128"/>
      <c r="AT157" s="128"/>
      <c r="AU157" s="128"/>
      <c r="AV157" s="128"/>
    </row>
    <row r="158" ht="16.5" customHeight="1">
      <c r="A158" s="170">
        <v>44019.0</v>
      </c>
      <c r="B158" s="8" t="s">
        <v>215</v>
      </c>
      <c r="C158" s="128"/>
      <c r="D158" s="128"/>
      <c r="E158" s="128"/>
      <c r="F158" s="128"/>
      <c r="G158" s="128"/>
      <c r="H158" s="128"/>
      <c r="I158" s="128"/>
      <c r="J158" s="128"/>
      <c r="K158" s="128"/>
      <c r="L158" s="128"/>
      <c r="M158" s="128"/>
      <c r="N158" s="128"/>
      <c r="O158" s="128"/>
      <c r="P158" s="8">
        <v>420047.0</v>
      </c>
      <c r="Q158" s="8">
        <v>21353.0</v>
      </c>
      <c r="R158" s="8">
        <v>398694.0</v>
      </c>
      <c r="S158" s="8">
        <v>10086.0</v>
      </c>
      <c r="T158" s="8">
        <v>519.0</v>
      </c>
      <c r="U158" s="8">
        <v>271387.0</v>
      </c>
      <c r="V158" s="174">
        <v>10605.0</v>
      </c>
      <c r="W158" s="174">
        <v>261301.0</v>
      </c>
      <c r="Y158" s="8">
        <v>191.0</v>
      </c>
      <c r="Z158" s="179">
        <v>1141.0</v>
      </c>
      <c r="AA158" s="8">
        <v>55.0</v>
      </c>
      <c r="AB158" s="128"/>
      <c r="AC158" s="8">
        <v>22.0</v>
      </c>
      <c r="AD158" s="128"/>
      <c r="AE158" s="8">
        <v>2877.0</v>
      </c>
      <c r="AF158" s="8">
        <v>220.0</v>
      </c>
      <c r="AH158" s="128"/>
      <c r="AI158" s="175">
        <v>44019.12569444445</v>
      </c>
      <c r="AJ158" s="175">
        <v>44019.67152777778</v>
      </c>
      <c r="AK158" s="8" t="s">
        <v>326</v>
      </c>
      <c r="AL158" s="8" t="s">
        <v>325</v>
      </c>
      <c r="AM158" s="8" t="s">
        <v>458</v>
      </c>
      <c r="AN158" s="8" t="s">
        <v>408</v>
      </c>
      <c r="AO158" s="120"/>
      <c r="AQ158" s="128"/>
      <c r="AR158" s="128"/>
      <c r="AS158" s="128"/>
      <c r="AT158" s="128"/>
      <c r="AU158" s="128"/>
      <c r="AV158" s="128"/>
    </row>
    <row r="159" ht="16.5" customHeight="1">
      <c r="A159" s="170">
        <v>44018.0</v>
      </c>
      <c r="B159" s="8" t="s">
        <v>215</v>
      </c>
      <c r="C159" s="128"/>
      <c r="D159" s="128"/>
      <c r="E159" s="128"/>
      <c r="F159" s="128"/>
      <c r="G159" s="128"/>
      <c r="H159" s="128"/>
      <c r="I159" s="128"/>
      <c r="J159" s="128"/>
      <c r="K159" s="128"/>
      <c r="L159" s="128"/>
      <c r="M159" s="128"/>
      <c r="N159" s="128"/>
      <c r="O159" s="128"/>
      <c r="P159" s="8">
        <v>413189.0</v>
      </c>
      <c r="Q159" s="8">
        <v>21015.0</v>
      </c>
      <c r="R159" s="8">
        <v>392174.0</v>
      </c>
      <c r="S159" s="8">
        <v>9902.0</v>
      </c>
      <c r="T159" s="8">
        <v>493.0</v>
      </c>
      <c r="U159" s="8">
        <v>267228.0</v>
      </c>
      <c r="V159" s="174">
        <v>10395.0</v>
      </c>
      <c r="W159" s="174">
        <v>257326.0</v>
      </c>
      <c r="Y159" s="8">
        <v>183.0</v>
      </c>
      <c r="Z159" s="179">
        <v>1125.0</v>
      </c>
      <c r="AA159" s="8">
        <v>61.0</v>
      </c>
      <c r="AB159" s="128"/>
      <c r="AC159" s="8">
        <v>26.0</v>
      </c>
      <c r="AD159" s="128"/>
      <c r="AE159" s="8">
        <v>2846.0</v>
      </c>
      <c r="AF159" s="8">
        <v>215.0</v>
      </c>
      <c r="AH159" s="128"/>
      <c r="AI159" s="175">
        <v>44017.12569444445</v>
      </c>
      <c r="AJ159" s="175">
        <v>44018.69305555556</v>
      </c>
      <c r="AK159" s="8" t="s">
        <v>350</v>
      </c>
      <c r="AL159" s="8" t="s">
        <v>339</v>
      </c>
      <c r="AM159" s="8" t="s">
        <v>458</v>
      </c>
      <c r="AN159" s="8" t="s">
        <v>408</v>
      </c>
      <c r="AO159" s="120"/>
      <c r="AQ159" s="128"/>
      <c r="AR159" s="128"/>
      <c r="AS159" s="128"/>
      <c r="AT159" s="128"/>
      <c r="AU159" s="128"/>
      <c r="AV159" s="128"/>
    </row>
    <row r="160" ht="16.5" customHeight="1">
      <c r="A160" s="170">
        <v>44017.0</v>
      </c>
      <c r="B160" s="8" t="s">
        <v>215</v>
      </c>
      <c r="C160" s="128"/>
      <c r="D160" s="128"/>
      <c r="E160" s="128"/>
      <c r="F160" s="128"/>
      <c r="G160" s="128"/>
      <c r="H160" s="128"/>
      <c r="I160" s="128"/>
      <c r="J160" s="128"/>
      <c r="K160" s="128"/>
      <c r="L160" s="128"/>
      <c r="M160" s="128"/>
      <c r="N160" s="128"/>
      <c r="O160" s="128"/>
      <c r="P160" s="8">
        <v>408109.0</v>
      </c>
      <c r="Q160" s="8">
        <v>20750.0</v>
      </c>
      <c r="R160" s="8">
        <v>387359.0</v>
      </c>
      <c r="S160" s="8">
        <v>8877.0</v>
      </c>
      <c r="T160" s="8">
        <v>417.0</v>
      </c>
      <c r="U160" s="8">
        <v>250637.0</v>
      </c>
      <c r="V160" s="174">
        <v>10230.0</v>
      </c>
      <c r="W160" s="8">
        <v>253971.0</v>
      </c>
      <c r="Y160" s="8">
        <v>173.0</v>
      </c>
      <c r="Z160" s="179">
        <v>1069.0</v>
      </c>
      <c r="AA160" s="8">
        <v>52.0</v>
      </c>
      <c r="AB160" s="128"/>
      <c r="AC160" s="8">
        <v>25.0</v>
      </c>
      <c r="AD160" s="128"/>
      <c r="AE160" s="8">
        <v>2759.0</v>
      </c>
      <c r="AF160" s="8">
        <v>215.0</v>
      </c>
      <c r="AH160" s="128"/>
      <c r="AI160" s="175">
        <v>44017.12569444445</v>
      </c>
      <c r="AJ160" s="175">
        <v>44018.69305555556</v>
      </c>
      <c r="AK160" s="8" t="s">
        <v>350</v>
      </c>
      <c r="AL160" s="8" t="s">
        <v>339</v>
      </c>
      <c r="AM160" s="8" t="s">
        <v>458</v>
      </c>
      <c r="AN160" s="8" t="s">
        <v>408</v>
      </c>
      <c r="AO160" s="120"/>
      <c r="AQ160" s="128"/>
      <c r="AR160" s="128"/>
      <c r="AS160" s="128"/>
      <c r="AT160" s="128"/>
      <c r="AU160" s="128"/>
      <c r="AV160" s="128"/>
    </row>
    <row r="161" ht="16.5" customHeight="1">
      <c r="A161" s="170">
        <v>44016.0</v>
      </c>
      <c r="B161" s="8" t="s">
        <v>215</v>
      </c>
      <c r="C161" s="128"/>
      <c r="D161" s="128"/>
      <c r="E161" s="128"/>
      <c r="F161" s="128"/>
      <c r="G161" s="128"/>
      <c r="H161" s="128"/>
      <c r="I161" s="128"/>
      <c r="J161" s="128"/>
      <c r="K161" s="128"/>
      <c r="L161" s="128"/>
      <c r="M161" s="128"/>
      <c r="N161" s="128"/>
      <c r="O161" s="128"/>
      <c r="P161" s="8">
        <v>401069.0</v>
      </c>
      <c r="Q161" s="8">
        <v>20318.0</v>
      </c>
      <c r="R161" s="8">
        <v>380751.0</v>
      </c>
      <c r="S161" s="8">
        <v>8877.0</v>
      </c>
      <c r="T161" s="8">
        <v>417.0</v>
      </c>
      <c r="U161" s="8">
        <v>250637.0</v>
      </c>
      <c r="V161" s="174">
        <v>9930.0</v>
      </c>
      <c r="W161" s="174">
        <v>245096.0</v>
      </c>
      <c r="Y161" s="8">
        <v>173.0</v>
      </c>
      <c r="Z161" s="179">
        <v>1069.0</v>
      </c>
      <c r="AA161" s="8">
        <v>52.0</v>
      </c>
      <c r="AB161" s="128"/>
      <c r="AC161" s="8">
        <v>25.0</v>
      </c>
      <c r="AD161" s="128"/>
      <c r="AE161" s="8">
        <v>2759.0</v>
      </c>
      <c r="AF161" s="8">
        <v>213.0</v>
      </c>
      <c r="AH161" s="128"/>
      <c r="AI161" s="175">
        <v>44016.0</v>
      </c>
      <c r="AJ161" s="175">
        <v>44016.71527777778</v>
      </c>
      <c r="AK161" s="8" t="s">
        <v>420</v>
      </c>
      <c r="AL161" s="8" t="s">
        <v>323</v>
      </c>
      <c r="AM161" s="8" t="s">
        <v>459</v>
      </c>
      <c r="AN161" s="8" t="s">
        <v>408</v>
      </c>
      <c r="AO161" s="120"/>
      <c r="AQ161" s="128"/>
      <c r="AR161" s="128"/>
      <c r="AS161" s="128"/>
      <c r="AT161" s="128"/>
      <c r="AU161" s="128"/>
      <c r="AV161" s="128"/>
    </row>
    <row r="162" ht="16.5" customHeight="1">
      <c r="A162" s="170">
        <v>44015.0</v>
      </c>
      <c r="B162" s="8" t="s">
        <v>215</v>
      </c>
      <c r="C162" s="128"/>
      <c r="D162" s="128"/>
      <c r="E162" s="128"/>
      <c r="F162" s="128"/>
      <c r="G162" s="128"/>
      <c r="H162" s="128"/>
      <c r="I162" s="128"/>
      <c r="J162" s="128"/>
      <c r="K162" s="128"/>
      <c r="L162" s="128"/>
      <c r="M162" s="128"/>
      <c r="N162" s="128"/>
      <c r="O162" s="128"/>
      <c r="P162" s="8">
        <v>392939.0</v>
      </c>
      <c r="Q162" s="8">
        <v>19847.0</v>
      </c>
      <c r="R162" s="8">
        <v>373092.0</v>
      </c>
      <c r="S162" s="8">
        <v>8877.0</v>
      </c>
      <c r="T162" s="8">
        <v>417.0</v>
      </c>
      <c r="U162" s="8">
        <v>250637.0</v>
      </c>
      <c r="V162" s="174">
        <v>9636.0</v>
      </c>
      <c r="W162" s="174">
        <v>245096.0</v>
      </c>
      <c r="Y162" s="8">
        <v>173.0</v>
      </c>
      <c r="Z162" s="179">
        <v>1069.0</v>
      </c>
      <c r="AA162" s="8">
        <v>52.0</v>
      </c>
      <c r="AB162" s="128"/>
      <c r="AC162" s="8">
        <v>25.0</v>
      </c>
      <c r="AD162" s="128"/>
      <c r="AE162" s="8">
        <v>2759.0</v>
      </c>
      <c r="AF162" s="8">
        <v>209.0</v>
      </c>
      <c r="AH162" s="128"/>
      <c r="AI162" s="175">
        <v>44014.0</v>
      </c>
      <c r="AJ162" s="175">
        <v>44015.70694444445</v>
      </c>
      <c r="AK162" s="8" t="s">
        <v>331</v>
      </c>
      <c r="AL162" s="8" t="s">
        <v>334</v>
      </c>
      <c r="AM162" s="8" t="s">
        <v>460</v>
      </c>
      <c r="AN162" s="8" t="s">
        <v>408</v>
      </c>
      <c r="AO162" s="120"/>
      <c r="AQ162" s="128"/>
      <c r="AR162" s="128"/>
      <c r="AS162" s="128"/>
      <c r="AT162" s="128"/>
      <c r="AU162" s="128"/>
      <c r="AV162" s="128"/>
    </row>
    <row r="163" ht="16.5" customHeight="1">
      <c r="A163" s="170">
        <v>44014.0</v>
      </c>
      <c r="B163" s="8" t="s">
        <v>215</v>
      </c>
      <c r="C163" s="128"/>
      <c r="D163" s="128"/>
      <c r="E163" s="128"/>
      <c r="F163" s="128"/>
      <c r="G163" s="128"/>
      <c r="H163" s="128"/>
      <c r="I163" s="128"/>
      <c r="J163" s="128"/>
      <c r="K163" s="128"/>
      <c r="L163" s="128"/>
      <c r="M163" s="128"/>
      <c r="N163" s="128"/>
      <c r="O163" s="128"/>
      <c r="P163" s="8">
        <v>385411.0</v>
      </c>
      <c r="Q163" s="8">
        <v>19420.0</v>
      </c>
      <c r="R163" s="8">
        <v>365991.0</v>
      </c>
      <c r="S163" s="8">
        <v>8877.0</v>
      </c>
      <c r="T163" s="8">
        <v>417.0</v>
      </c>
      <c r="U163" s="8">
        <v>250637.0</v>
      </c>
      <c r="V163" s="174">
        <v>9294.0</v>
      </c>
      <c r="W163" s="174">
        <v>241760.0</v>
      </c>
      <c r="Y163" s="8">
        <v>173.0</v>
      </c>
      <c r="Z163" s="179">
        <v>1069.0</v>
      </c>
      <c r="AA163" s="8">
        <v>52.0</v>
      </c>
      <c r="AB163" s="128"/>
      <c r="AC163" s="8">
        <v>25.0</v>
      </c>
      <c r="AD163" s="128"/>
      <c r="AE163" s="8">
        <v>2759.0</v>
      </c>
      <c r="AF163" s="8">
        <v>209.0</v>
      </c>
      <c r="AH163" s="128"/>
      <c r="AI163" s="175">
        <v>44014.12569444445</v>
      </c>
      <c r="AJ163" s="175">
        <v>44014.71736111111</v>
      </c>
      <c r="AK163" s="8" t="s">
        <v>345</v>
      </c>
      <c r="AL163" s="8" t="s">
        <v>360</v>
      </c>
      <c r="AM163" s="8" t="s">
        <v>460</v>
      </c>
      <c r="AN163" s="8" t="s">
        <v>408</v>
      </c>
      <c r="AO163" s="120"/>
      <c r="AQ163" s="128"/>
      <c r="AR163" s="128"/>
      <c r="AS163" s="128"/>
      <c r="AT163" s="128"/>
      <c r="AU163" s="128"/>
      <c r="AV163" s="128"/>
    </row>
    <row r="164" ht="16.5" customHeight="1">
      <c r="A164" s="170">
        <v>44013.0</v>
      </c>
      <c r="B164" s="8" t="s">
        <v>215</v>
      </c>
      <c r="C164" s="128"/>
      <c r="D164" s="128"/>
      <c r="E164" s="128"/>
      <c r="F164" s="128"/>
      <c r="G164" s="128"/>
      <c r="H164" s="128"/>
      <c r="I164" s="128"/>
      <c r="J164" s="128"/>
      <c r="K164" s="128"/>
      <c r="L164" s="128"/>
      <c r="M164" s="128"/>
      <c r="N164" s="128"/>
      <c r="O164" s="128"/>
      <c r="P164" s="8">
        <v>373326.0</v>
      </c>
      <c r="Q164" s="8">
        <v>18779.0</v>
      </c>
      <c r="R164" s="8">
        <v>354547.0</v>
      </c>
      <c r="S164" s="8">
        <v>8525.0</v>
      </c>
      <c r="T164" s="8">
        <v>406.0</v>
      </c>
      <c r="U164" s="8">
        <v>242954.0</v>
      </c>
      <c r="V164" s="174">
        <v>8931.0</v>
      </c>
      <c r="W164" s="174">
        <v>234429.0</v>
      </c>
      <c r="Y164" s="8">
        <v>192.0</v>
      </c>
      <c r="Z164" s="179">
        <v>1055.0</v>
      </c>
      <c r="AA164" s="8">
        <v>62.0</v>
      </c>
      <c r="AB164" s="128"/>
      <c r="AC164" s="8">
        <v>24.0</v>
      </c>
      <c r="AD164" s="128"/>
      <c r="AE164" s="8">
        <v>2722.0</v>
      </c>
      <c r="AF164" s="174">
        <v>208.0</v>
      </c>
      <c r="AH164" s="128"/>
      <c r="AI164" s="175">
        <v>44013.12569444445</v>
      </c>
      <c r="AJ164" s="175">
        <v>44013.691666666666</v>
      </c>
      <c r="AK164" s="8" t="s">
        <v>457</v>
      </c>
      <c r="AL164" s="8" t="s">
        <v>334</v>
      </c>
      <c r="AM164" s="8" t="s">
        <v>460</v>
      </c>
      <c r="AN164" s="8" t="s">
        <v>408</v>
      </c>
      <c r="AO164" s="120"/>
      <c r="AQ164" s="128"/>
      <c r="AR164" s="128"/>
      <c r="AS164" s="128"/>
      <c r="AT164" s="128"/>
      <c r="AU164" s="128"/>
      <c r="AV164" s="128"/>
    </row>
    <row r="165" ht="16.5" customHeight="1">
      <c r="A165" s="170">
        <v>44012.0</v>
      </c>
      <c r="B165" s="8" t="s">
        <v>215</v>
      </c>
      <c r="C165" s="128"/>
      <c r="D165" s="128"/>
      <c r="E165" s="128"/>
      <c r="F165" s="128"/>
      <c r="G165" s="128"/>
      <c r="H165" s="128"/>
      <c r="I165" s="128"/>
      <c r="J165" s="128"/>
      <c r="K165" s="128"/>
      <c r="L165" s="128"/>
      <c r="M165" s="128"/>
      <c r="N165" s="128"/>
      <c r="O165" s="128"/>
      <c r="P165" s="8">
        <v>363702.0</v>
      </c>
      <c r="Q165" s="8">
        <v>18385.0</v>
      </c>
      <c r="R165" s="8">
        <v>345317.0</v>
      </c>
      <c r="S165" s="8">
        <v>8265.0</v>
      </c>
      <c r="T165" s="8">
        <v>391.0</v>
      </c>
      <c r="U165" s="8">
        <v>237243.0</v>
      </c>
      <c r="V165" s="174">
        <v>8656.0</v>
      </c>
      <c r="W165" s="174">
        <v>228978.0</v>
      </c>
      <c r="Y165" s="8">
        <v>149.0</v>
      </c>
      <c r="Z165" s="179">
        <v>1038.0</v>
      </c>
      <c r="AA165" s="8">
        <v>42.0</v>
      </c>
      <c r="AB165" s="128"/>
      <c r="AC165" s="8">
        <v>25.0</v>
      </c>
      <c r="AD165" s="128"/>
      <c r="AE165" s="8">
        <v>2722.0</v>
      </c>
      <c r="AF165" s="174">
        <v>207.0</v>
      </c>
      <c r="AH165" s="128"/>
      <c r="AI165" s="175">
        <v>44012.12569444445</v>
      </c>
      <c r="AJ165" s="175">
        <v>44012.70277777778</v>
      </c>
      <c r="AK165" s="8" t="s">
        <v>334</v>
      </c>
      <c r="AL165" s="8" t="s">
        <v>346</v>
      </c>
      <c r="AM165" s="8" t="s">
        <v>460</v>
      </c>
      <c r="AN165" s="8" t="s">
        <v>408</v>
      </c>
      <c r="AO165" s="120"/>
      <c r="AQ165" s="128"/>
      <c r="AR165" s="128"/>
      <c r="AS165" s="128"/>
      <c r="AT165" s="128"/>
      <c r="AU165" s="128"/>
      <c r="AV165" s="128"/>
    </row>
    <row r="166" ht="16.5" customHeight="1">
      <c r="A166" s="170">
        <v>44011.0</v>
      </c>
      <c r="B166" s="8" t="s">
        <v>215</v>
      </c>
      <c r="C166" s="128"/>
      <c r="D166" s="128"/>
      <c r="E166" s="128"/>
      <c r="F166" s="128"/>
      <c r="G166" s="128"/>
      <c r="H166" s="128"/>
      <c r="I166" s="128"/>
      <c r="J166" s="128"/>
      <c r="K166" s="128"/>
      <c r="L166" s="128"/>
      <c r="M166" s="128"/>
      <c r="N166" s="128"/>
      <c r="O166" s="128"/>
      <c r="P166" s="8">
        <v>359663.0</v>
      </c>
      <c r="Q166" s="8">
        <v>18222.0</v>
      </c>
      <c r="R166" s="8">
        <v>341441.0</v>
      </c>
      <c r="S166" s="8">
        <v>8121.0</v>
      </c>
      <c r="T166" s="8">
        <v>364.0</v>
      </c>
      <c r="U166" s="8">
        <v>234769.0</v>
      </c>
      <c r="V166" s="174">
        <v>8485.0</v>
      </c>
      <c r="W166" s="174">
        <v>226648.0</v>
      </c>
      <c r="Y166" s="8">
        <v>151.0</v>
      </c>
      <c r="Z166" s="179">
        <v>1025.0</v>
      </c>
      <c r="AA166" s="8">
        <v>44.0</v>
      </c>
      <c r="AB166" s="128"/>
      <c r="AC166" s="8">
        <v>25.0</v>
      </c>
      <c r="AD166" s="128"/>
      <c r="AE166" s="8">
        <v>2700.0</v>
      </c>
      <c r="AF166" s="8">
        <v>204.0</v>
      </c>
      <c r="AH166" s="128"/>
      <c r="AI166" s="175">
        <v>44011.12569444445</v>
      </c>
      <c r="AJ166" s="175">
        <v>44011.68263888889</v>
      </c>
      <c r="AK166" s="8" t="s">
        <v>375</v>
      </c>
      <c r="AL166" s="8" t="s">
        <v>325</v>
      </c>
      <c r="AM166" s="8" t="s">
        <v>460</v>
      </c>
      <c r="AN166" s="8" t="s">
        <v>408</v>
      </c>
      <c r="AO166" s="120"/>
      <c r="AQ166" s="128"/>
      <c r="AR166" s="128"/>
      <c r="AS166" s="128"/>
      <c r="AT166" s="128"/>
      <c r="AU166" s="128"/>
      <c r="AV166" s="128"/>
    </row>
    <row r="167" ht="16.5" customHeight="1">
      <c r="A167" s="170">
        <v>44010.0</v>
      </c>
      <c r="B167" s="8" t="s">
        <v>215</v>
      </c>
      <c r="C167" s="128"/>
      <c r="D167" s="128"/>
      <c r="E167" s="128"/>
      <c r="F167" s="128"/>
      <c r="G167" s="128"/>
      <c r="H167" s="128"/>
      <c r="I167" s="128"/>
      <c r="J167" s="128"/>
      <c r="K167" s="128"/>
      <c r="L167" s="128"/>
      <c r="M167" s="128"/>
      <c r="N167" s="128"/>
      <c r="O167" s="128"/>
      <c r="P167" s="8">
        <v>353919.0</v>
      </c>
      <c r="Q167" s="8">
        <v>17967.0</v>
      </c>
      <c r="R167" s="8">
        <v>335952.0</v>
      </c>
      <c r="S167" s="8">
        <v>7521.0</v>
      </c>
      <c r="T167" s="8">
        <v>297.0</v>
      </c>
      <c r="U167" s="8">
        <v>216344.0</v>
      </c>
      <c r="V167" s="8">
        <v>8341.0</v>
      </c>
      <c r="W167" s="8">
        <v>219529.0</v>
      </c>
      <c r="X167" s="128"/>
      <c r="Y167" s="8">
        <v>149.0</v>
      </c>
      <c r="Z167" s="179">
        <v>1022.0</v>
      </c>
      <c r="AA167" s="8">
        <v>53.0</v>
      </c>
      <c r="AB167" s="128"/>
      <c r="AC167" s="8">
        <v>35.0</v>
      </c>
      <c r="AD167" s="128"/>
      <c r="AE167" s="8">
        <v>2649.0</v>
      </c>
      <c r="AF167" s="8">
        <v>202.0</v>
      </c>
      <c r="AH167" s="128"/>
      <c r="AI167" s="175">
        <v>44010.12569444445</v>
      </c>
      <c r="AJ167" s="175">
        <v>44010.69027777778</v>
      </c>
      <c r="AK167" s="8" t="s">
        <v>420</v>
      </c>
      <c r="AL167" s="8" t="s">
        <v>373</v>
      </c>
      <c r="AM167" s="8" t="s">
        <v>460</v>
      </c>
      <c r="AN167" s="8" t="s">
        <v>408</v>
      </c>
      <c r="AO167" s="120"/>
      <c r="AQ167" s="128"/>
      <c r="AR167" s="128"/>
      <c r="AS167" s="128"/>
      <c r="AT167" s="128"/>
      <c r="AU167" s="128"/>
      <c r="AV167" s="128"/>
    </row>
    <row r="168" ht="16.5" customHeight="1">
      <c r="A168" s="170">
        <v>44009.0</v>
      </c>
      <c r="B168" s="8" t="s">
        <v>215</v>
      </c>
      <c r="C168" s="128"/>
      <c r="D168" s="128"/>
      <c r="E168" s="128"/>
      <c r="F168" s="128"/>
      <c r="G168" s="128"/>
      <c r="H168" s="128"/>
      <c r="I168" s="128"/>
      <c r="J168" s="128"/>
      <c r="K168" s="128"/>
      <c r="L168" s="128"/>
      <c r="M168" s="128"/>
      <c r="N168" s="128"/>
      <c r="O168" s="128"/>
      <c r="P168" s="8">
        <v>346836.0</v>
      </c>
      <c r="Q168" s="8">
        <v>17647.0</v>
      </c>
      <c r="R168" s="8">
        <v>329189.0</v>
      </c>
      <c r="S168" s="8">
        <v>7521.0</v>
      </c>
      <c r="T168" s="8">
        <v>297.0</v>
      </c>
      <c r="U168" s="8">
        <v>216344.0</v>
      </c>
      <c r="V168" s="174">
        <v>8094.0</v>
      </c>
      <c r="W168" s="174">
        <v>219529.0</v>
      </c>
      <c r="Y168" s="8">
        <v>149.0</v>
      </c>
      <c r="Z168" s="179">
        <v>1022.0</v>
      </c>
      <c r="AA168" s="8">
        <v>53.0</v>
      </c>
      <c r="AB168" s="128"/>
      <c r="AC168" s="8">
        <v>35.0</v>
      </c>
      <c r="AD168" s="128"/>
      <c r="AE168" s="8">
        <v>2649.0</v>
      </c>
      <c r="AF168" s="8">
        <v>202.0</v>
      </c>
      <c r="AH168" s="128"/>
      <c r="AI168" s="175">
        <v>44007.12569444445</v>
      </c>
      <c r="AJ168" s="175">
        <v>44009.67361111111</v>
      </c>
      <c r="AK168" s="8" t="s">
        <v>376</v>
      </c>
      <c r="AL168" s="8" t="s">
        <v>374</v>
      </c>
      <c r="AM168" s="8" t="s">
        <v>461</v>
      </c>
      <c r="AN168" s="8" t="s">
        <v>408</v>
      </c>
      <c r="AQ168" s="128"/>
      <c r="AR168" s="128"/>
      <c r="AS168" s="128"/>
      <c r="AT168" s="128"/>
      <c r="AU168" s="128"/>
      <c r="AV168" s="128"/>
    </row>
    <row r="169" ht="16.5" customHeight="1">
      <c r="A169" s="170">
        <v>44008.0</v>
      </c>
      <c r="B169" s="8" t="s">
        <v>215</v>
      </c>
      <c r="C169" s="128"/>
      <c r="D169" s="128"/>
      <c r="E169" s="128"/>
      <c r="F169" s="128"/>
      <c r="G169" s="128"/>
      <c r="H169" s="128"/>
      <c r="I169" s="128"/>
      <c r="J169" s="128"/>
      <c r="K169" s="128"/>
      <c r="L169" s="128"/>
      <c r="M169" s="128"/>
      <c r="N169" s="128"/>
      <c r="O169" s="128"/>
      <c r="P169" s="8">
        <v>338813.0</v>
      </c>
      <c r="Q169" s="8">
        <v>17201.0</v>
      </c>
      <c r="R169" s="8">
        <v>321612.0</v>
      </c>
      <c r="S169" s="8">
        <v>7521.0</v>
      </c>
      <c r="T169" s="8">
        <v>297.0</v>
      </c>
      <c r="U169" s="8">
        <v>216344.0</v>
      </c>
      <c r="V169" s="174">
        <v>7818.0</v>
      </c>
      <c r="W169" s="174">
        <v>209050.0</v>
      </c>
      <c r="Y169" s="8">
        <v>149.0</v>
      </c>
      <c r="Z169" s="179">
        <v>1022.0</v>
      </c>
      <c r="AA169" s="8">
        <v>53.0</v>
      </c>
      <c r="AB169" s="128"/>
      <c r="AC169" s="8">
        <v>35.0</v>
      </c>
      <c r="AD169" s="128"/>
      <c r="AE169" s="8">
        <v>2649.0</v>
      </c>
      <c r="AF169" s="8">
        <v>202.0</v>
      </c>
      <c r="AH169" s="128"/>
      <c r="AI169" s="175">
        <v>44007.12569444445</v>
      </c>
      <c r="AJ169" s="175">
        <v>44009.67361111111</v>
      </c>
      <c r="AK169" s="8" t="s">
        <v>376</v>
      </c>
      <c r="AL169" s="8" t="s">
        <v>374</v>
      </c>
      <c r="AM169" s="8" t="s">
        <v>461</v>
      </c>
      <c r="AN169" s="8" t="s">
        <v>408</v>
      </c>
      <c r="AQ169" s="128"/>
      <c r="AR169" s="128"/>
      <c r="AS169" s="128"/>
      <c r="AT169" s="128"/>
      <c r="AU169" s="128"/>
      <c r="AV169" s="128"/>
    </row>
    <row r="170" ht="16.5" customHeight="1">
      <c r="A170" s="170">
        <v>44007.0</v>
      </c>
      <c r="B170" s="8" t="s">
        <v>215</v>
      </c>
      <c r="C170" s="128"/>
      <c r="D170" s="128"/>
      <c r="E170" s="128"/>
      <c r="F170" s="128"/>
      <c r="G170" s="128"/>
      <c r="H170" s="128"/>
      <c r="I170" s="128"/>
      <c r="J170" s="128"/>
      <c r="K170" s="128"/>
      <c r="L170" s="128"/>
      <c r="M170" s="128"/>
      <c r="N170" s="128"/>
      <c r="O170" s="128"/>
      <c r="P170" s="8">
        <v>326237.0</v>
      </c>
      <c r="Q170" s="8">
        <v>16689.0</v>
      </c>
      <c r="R170" s="8">
        <v>309548.0</v>
      </c>
      <c r="S170" s="8">
        <v>7294.0</v>
      </c>
      <c r="T170" s="8">
        <v>274.0</v>
      </c>
      <c r="U170" s="8">
        <v>216344.0</v>
      </c>
      <c r="V170" s="174">
        <v>7568.0</v>
      </c>
      <c r="W170" s="8">
        <v>209050.0</v>
      </c>
      <c r="X170" s="128"/>
      <c r="Y170" s="8">
        <v>189.0</v>
      </c>
      <c r="Z170" s="179">
        <v>1012.0</v>
      </c>
      <c r="AA170" s="8">
        <v>60.0</v>
      </c>
      <c r="AB170" s="128"/>
      <c r="AC170" s="8">
        <v>29.0</v>
      </c>
      <c r="AD170" s="128"/>
      <c r="AE170" s="8">
        <v>2649.0</v>
      </c>
      <c r="AF170" s="8">
        <v>197.0</v>
      </c>
      <c r="AH170" s="128"/>
      <c r="AI170" s="175">
        <v>44007.12569444445</v>
      </c>
      <c r="AJ170" s="175">
        <v>44009.67361111111</v>
      </c>
      <c r="AK170" s="8" t="s">
        <v>376</v>
      </c>
      <c r="AL170" s="8" t="s">
        <v>374</v>
      </c>
      <c r="AM170" s="8" t="s">
        <v>461</v>
      </c>
      <c r="AN170" s="8" t="s">
        <v>408</v>
      </c>
      <c r="AQ170" s="128"/>
      <c r="AR170" s="128"/>
      <c r="AS170" s="128"/>
      <c r="AT170" s="128"/>
      <c r="AU170" s="128"/>
      <c r="AV170" s="128"/>
    </row>
    <row r="171" ht="16.5" customHeight="1">
      <c r="A171" s="170">
        <v>44006.0</v>
      </c>
      <c r="B171" s="8" t="s">
        <v>215</v>
      </c>
      <c r="C171" s="128"/>
      <c r="D171" s="128"/>
      <c r="E171" s="128"/>
      <c r="F171" s="128"/>
      <c r="G171" s="128"/>
      <c r="H171" s="128"/>
      <c r="I171" s="128"/>
      <c r="J171" s="128"/>
      <c r="K171" s="128"/>
      <c r="L171" s="128"/>
      <c r="M171" s="128"/>
      <c r="N171" s="128"/>
      <c r="O171" s="128"/>
      <c r="P171" s="8">
        <v>323653.0</v>
      </c>
      <c r="Q171" s="8">
        <v>16572.0</v>
      </c>
      <c r="R171" s="8">
        <v>307081.0</v>
      </c>
      <c r="S171" s="8">
        <v>7185.0</v>
      </c>
      <c r="T171" s="8">
        <v>259.0</v>
      </c>
      <c r="U171" s="8">
        <v>213749.0</v>
      </c>
      <c r="V171" s="174">
        <v>7444.0</v>
      </c>
      <c r="W171" s="174">
        <v>206564.0</v>
      </c>
      <c r="Y171" s="174">
        <v>185.0</v>
      </c>
      <c r="Z171" s="179">
        <v>1006.0</v>
      </c>
      <c r="AA171" s="174">
        <v>59.0</v>
      </c>
      <c r="AC171" s="174">
        <v>29.0</v>
      </c>
      <c r="AE171" s="174">
        <v>2604.0</v>
      </c>
      <c r="AF171" s="8">
        <v>195.0</v>
      </c>
      <c r="AH171" s="128"/>
      <c r="AI171" s="175">
        <v>44006.12569444445</v>
      </c>
      <c r="AJ171" s="175">
        <v>44006.71944444445</v>
      </c>
      <c r="AK171" s="8" t="s">
        <v>462</v>
      </c>
      <c r="AL171" s="8" t="s">
        <v>317</v>
      </c>
      <c r="AM171" s="8" t="s">
        <v>463</v>
      </c>
      <c r="AN171" s="8" t="s">
        <v>408</v>
      </c>
      <c r="AQ171" s="128"/>
      <c r="AR171" s="128"/>
      <c r="AS171" s="128"/>
      <c r="AT171" s="128"/>
      <c r="AU171" s="128"/>
      <c r="AV171" s="128"/>
    </row>
    <row r="172" ht="16.5" customHeight="1">
      <c r="A172" s="170">
        <v>44005.0</v>
      </c>
      <c r="B172" s="8" t="s">
        <v>215</v>
      </c>
      <c r="C172" s="128"/>
      <c r="D172" s="128"/>
      <c r="E172" s="128"/>
      <c r="F172" s="128"/>
      <c r="G172" s="128"/>
      <c r="H172" s="128"/>
      <c r="I172" s="128"/>
      <c r="J172" s="128"/>
      <c r="K172" s="128"/>
      <c r="L172" s="128"/>
      <c r="M172" s="128"/>
      <c r="N172" s="128"/>
      <c r="O172" s="128"/>
      <c r="P172" s="8">
        <v>316822.0</v>
      </c>
      <c r="Q172" s="8">
        <v>16306.0</v>
      </c>
      <c r="R172" s="8">
        <v>300516.0</v>
      </c>
      <c r="S172" s="8">
        <v>7018.0</v>
      </c>
      <c r="T172" s="8">
        <v>256.0</v>
      </c>
      <c r="U172" s="8">
        <v>210456.0</v>
      </c>
      <c r="V172" s="174">
        <v>7274.0</v>
      </c>
      <c r="W172" s="174">
        <v>203438.0</v>
      </c>
      <c r="Y172" s="174">
        <v>184.0</v>
      </c>
      <c r="Z172" s="179">
        <v>983.0</v>
      </c>
      <c r="AA172" s="174">
        <v>58.0</v>
      </c>
      <c r="AC172" s="174">
        <v>28.0</v>
      </c>
      <c r="AE172" s="174">
        <v>2604.0</v>
      </c>
      <c r="AF172" s="8">
        <v>192.0</v>
      </c>
      <c r="AH172" s="128"/>
      <c r="AI172" s="175">
        <v>44005.12569444445</v>
      </c>
      <c r="AJ172" s="175">
        <v>44005.68402777778</v>
      </c>
      <c r="AK172" s="8" t="s">
        <v>378</v>
      </c>
      <c r="AL172" s="8" t="s">
        <v>346</v>
      </c>
      <c r="AM172" s="8" t="s">
        <v>464</v>
      </c>
      <c r="AN172" s="8" t="s">
        <v>408</v>
      </c>
      <c r="AQ172" s="128"/>
      <c r="AR172" s="128"/>
      <c r="AS172" s="128"/>
      <c r="AT172" s="128"/>
      <c r="AU172" s="128"/>
      <c r="AV172" s="128"/>
    </row>
    <row r="173" ht="16.5" customHeight="1">
      <c r="A173" s="170">
        <v>44004.0</v>
      </c>
      <c r="B173" s="8" t="s">
        <v>215</v>
      </c>
      <c r="C173" s="128"/>
      <c r="D173" s="128"/>
      <c r="E173" s="128"/>
      <c r="F173" s="128"/>
      <c r="G173" s="128"/>
      <c r="H173" s="128"/>
      <c r="I173" s="128"/>
      <c r="J173" s="128"/>
      <c r="K173" s="128"/>
      <c r="L173" s="128"/>
      <c r="M173" s="128"/>
      <c r="N173" s="128"/>
      <c r="O173" s="128"/>
      <c r="P173" s="8">
        <v>310542.0</v>
      </c>
      <c r="Q173" s="8">
        <v>16060.0</v>
      </c>
      <c r="R173" s="8">
        <v>294482.0</v>
      </c>
      <c r="S173" s="8">
        <v>6836.0</v>
      </c>
      <c r="T173" s="8">
        <v>247.0</v>
      </c>
      <c r="U173" s="8">
        <v>206381.0</v>
      </c>
      <c r="V173" s="174">
        <v>7083.0</v>
      </c>
      <c r="W173" s="174">
        <v>199545.0</v>
      </c>
      <c r="Y173" s="174">
        <v>145.0</v>
      </c>
      <c r="Z173" s="179">
        <v>969.0</v>
      </c>
      <c r="AA173" s="174">
        <v>48.0</v>
      </c>
      <c r="AC173" s="174">
        <v>27.0</v>
      </c>
      <c r="AE173" s="174">
        <v>2588.0</v>
      </c>
      <c r="AF173" s="8">
        <v>192.0</v>
      </c>
      <c r="AH173" s="128"/>
      <c r="AI173" s="175">
        <v>44004.12569444445</v>
      </c>
      <c r="AJ173" s="175">
        <v>44004.67569444445</v>
      </c>
      <c r="AK173" s="8" t="s">
        <v>334</v>
      </c>
      <c r="AL173" s="8" t="s">
        <v>317</v>
      </c>
      <c r="AM173" s="8" t="s">
        <v>464</v>
      </c>
      <c r="AN173" s="8" t="s">
        <v>408</v>
      </c>
      <c r="AQ173" s="128"/>
      <c r="AR173" s="128"/>
      <c r="AS173" s="128"/>
      <c r="AT173" s="128"/>
      <c r="AU173" s="128"/>
      <c r="AV173" s="128"/>
    </row>
    <row r="174" ht="16.5" customHeight="1">
      <c r="A174" s="170">
        <v>44003.0</v>
      </c>
      <c r="B174" s="8" t="s">
        <v>215</v>
      </c>
      <c r="C174" s="128"/>
      <c r="D174" s="128"/>
      <c r="E174" s="128"/>
      <c r="F174" s="128"/>
      <c r="G174" s="128"/>
      <c r="H174" s="128"/>
      <c r="I174" s="128"/>
      <c r="J174" s="128"/>
      <c r="K174" s="128"/>
      <c r="L174" s="128"/>
      <c r="M174" s="128"/>
      <c r="N174" s="128"/>
      <c r="O174" s="128"/>
      <c r="P174" s="8">
        <v>304771.0</v>
      </c>
      <c r="Q174" s="8">
        <v>15828.0</v>
      </c>
      <c r="R174" s="8">
        <v>288943.0</v>
      </c>
      <c r="S174" s="8">
        <v>6344.0</v>
      </c>
      <c r="T174" s="8">
        <v>228.0</v>
      </c>
      <c r="U174" s="8">
        <v>202611.0</v>
      </c>
      <c r="V174" s="8">
        <v>6937.0</v>
      </c>
      <c r="W174" s="8">
        <v>195674.0</v>
      </c>
      <c r="Y174" s="8">
        <v>154.0</v>
      </c>
      <c r="Z174" s="179">
        <v>946.0</v>
      </c>
      <c r="AA174" s="174">
        <v>50.0</v>
      </c>
      <c r="AB174" s="128"/>
      <c r="AC174" s="174">
        <v>29.0</v>
      </c>
      <c r="AD174" s="128"/>
      <c r="AE174" s="8">
        <v>2533.0</v>
      </c>
      <c r="AF174" s="8">
        <v>190.0</v>
      </c>
      <c r="AG174" s="128"/>
      <c r="AH174" s="128"/>
      <c r="AI174" s="175">
        <v>44003.12569444445</v>
      </c>
      <c r="AJ174" s="175">
        <v>44003.6625</v>
      </c>
      <c r="AK174" s="8" t="s">
        <v>465</v>
      </c>
      <c r="AL174" s="8" t="s">
        <v>334</v>
      </c>
      <c r="AM174" s="8" t="s">
        <v>464</v>
      </c>
      <c r="AN174" s="8" t="s">
        <v>408</v>
      </c>
      <c r="AO174" s="120"/>
      <c r="AQ174" s="128"/>
      <c r="AR174" s="128"/>
      <c r="AS174" s="128"/>
      <c r="AT174" s="128"/>
      <c r="AU174" s="128"/>
      <c r="AV174" s="128"/>
    </row>
    <row r="175" ht="16.5" customHeight="1">
      <c r="A175" s="170">
        <v>44002.0</v>
      </c>
      <c r="B175" s="8" t="s">
        <v>215</v>
      </c>
      <c r="C175" s="128"/>
      <c r="D175" s="128"/>
      <c r="E175" s="128"/>
      <c r="F175" s="128"/>
      <c r="G175" s="128"/>
      <c r="H175" s="128"/>
      <c r="I175" s="128"/>
      <c r="J175" s="128"/>
      <c r="K175" s="128"/>
      <c r="L175" s="128"/>
      <c r="M175" s="128"/>
      <c r="N175" s="128"/>
      <c r="O175" s="128"/>
      <c r="P175" s="8">
        <v>298281.0</v>
      </c>
      <c r="Q175" s="8">
        <v>15620.0</v>
      </c>
      <c r="R175" s="8">
        <v>282661.0</v>
      </c>
      <c r="S175" s="8">
        <v>6344.0</v>
      </c>
      <c r="T175" s="8">
        <v>228.0</v>
      </c>
      <c r="U175" s="8">
        <v>193689.0</v>
      </c>
      <c r="V175" s="8">
        <v>6750.0</v>
      </c>
      <c r="W175" s="8">
        <v>187345.0</v>
      </c>
      <c r="Y175" s="8">
        <v>154.0</v>
      </c>
      <c r="Z175" s="179">
        <v>946.0</v>
      </c>
      <c r="AA175" s="174">
        <v>50.0</v>
      </c>
      <c r="AB175" s="128"/>
      <c r="AC175" s="174">
        <v>29.0</v>
      </c>
      <c r="AD175" s="128"/>
      <c r="AE175" s="8">
        <v>2533.0</v>
      </c>
      <c r="AF175" s="8">
        <v>189.0</v>
      </c>
      <c r="AG175" s="128"/>
      <c r="AH175" s="128"/>
      <c r="AI175" s="175">
        <v>44001.12569444445</v>
      </c>
      <c r="AJ175" s="175">
        <v>44002.67708333333</v>
      </c>
      <c r="AK175" s="8" t="s">
        <v>309</v>
      </c>
      <c r="AL175" s="8" t="s">
        <v>317</v>
      </c>
      <c r="AM175" s="8" t="s">
        <v>464</v>
      </c>
      <c r="AN175" s="8" t="s">
        <v>408</v>
      </c>
      <c r="AO175" s="120"/>
      <c r="AQ175" s="128"/>
      <c r="AR175" s="128"/>
      <c r="AS175" s="128"/>
      <c r="AT175" s="128"/>
      <c r="AU175" s="128"/>
      <c r="AV175" s="128"/>
    </row>
    <row r="176" ht="16.5" customHeight="1">
      <c r="A176" s="170">
        <v>44001.0</v>
      </c>
      <c r="B176" s="8" t="s">
        <v>215</v>
      </c>
      <c r="C176" s="128"/>
      <c r="D176" s="128"/>
      <c r="E176" s="128"/>
      <c r="F176" s="128"/>
      <c r="G176" s="128"/>
      <c r="H176" s="128"/>
      <c r="I176" s="128"/>
      <c r="J176" s="128"/>
      <c r="K176" s="128"/>
      <c r="L176" s="128"/>
      <c r="M176" s="128"/>
      <c r="N176" s="128"/>
      <c r="O176" s="128"/>
      <c r="P176" s="8">
        <v>290171.0</v>
      </c>
      <c r="Q176" s="8">
        <v>15323.0</v>
      </c>
      <c r="R176" s="8">
        <v>274848.0</v>
      </c>
      <c r="S176" s="8">
        <v>6344.0</v>
      </c>
      <c r="T176" s="8">
        <v>228.0</v>
      </c>
      <c r="U176" s="8">
        <v>193689.0</v>
      </c>
      <c r="V176" s="8">
        <v>6572.0</v>
      </c>
      <c r="W176" s="8">
        <v>187345.0</v>
      </c>
      <c r="Y176" s="8">
        <v>154.0</v>
      </c>
      <c r="Z176" s="179">
        <v>946.0</v>
      </c>
      <c r="AA176" s="174">
        <v>50.0</v>
      </c>
      <c r="AB176" s="128"/>
      <c r="AC176" s="174">
        <v>29.0</v>
      </c>
      <c r="AD176" s="128"/>
      <c r="AE176" s="8">
        <v>2533.0</v>
      </c>
      <c r="AF176" s="8">
        <v>188.0</v>
      </c>
      <c r="AG176" s="128"/>
      <c r="AH176" s="128"/>
      <c r="AI176" s="175">
        <v>44001.12569444445</v>
      </c>
      <c r="AJ176" s="175">
        <v>44002.67708333333</v>
      </c>
      <c r="AK176" s="8" t="s">
        <v>309</v>
      </c>
      <c r="AL176" s="8" t="s">
        <v>317</v>
      </c>
      <c r="AM176" s="8" t="s">
        <v>464</v>
      </c>
      <c r="AN176" s="8" t="s">
        <v>408</v>
      </c>
      <c r="AO176" s="120"/>
      <c r="AQ176" s="128"/>
      <c r="AR176" s="128"/>
      <c r="AS176" s="128"/>
      <c r="AT176" s="128"/>
      <c r="AU176" s="128"/>
      <c r="AV176" s="128"/>
    </row>
    <row r="177" ht="16.5" customHeight="1">
      <c r="A177" s="170">
        <v>44000.0</v>
      </c>
      <c r="B177" s="8" t="s">
        <v>215</v>
      </c>
      <c r="C177" s="128"/>
      <c r="D177" s="128"/>
      <c r="E177" s="128"/>
      <c r="F177" s="128"/>
      <c r="G177" s="128"/>
      <c r="H177" s="128"/>
      <c r="I177" s="128"/>
      <c r="J177" s="128"/>
      <c r="K177" s="128"/>
      <c r="L177" s="128"/>
      <c r="M177" s="128"/>
      <c r="N177" s="128"/>
      <c r="O177" s="128"/>
      <c r="P177" s="8">
        <v>282216.0</v>
      </c>
      <c r="Q177" s="8">
        <v>15022.0</v>
      </c>
      <c r="R177" s="8">
        <v>267194.0</v>
      </c>
      <c r="S177" s="8">
        <v>6140.0</v>
      </c>
      <c r="T177" s="8">
        <v>226.0</v>
      </c>
      <c r="U177" s="8">
        <v>188910.0</v>
      </c>
      <c r="V177" s="8">
        <v>6366.0</v>
      </c>
      <c r="W177" s="8">
        <v>182770.0</v>
      </c>
      <c r="Y177" s="8">
        <v>141.0</v>
      </c>
      <c r="Z177" s="179">
        <v>933.0</v>
      </c>
      <c r="AA177" s="174">
        <v>46.0</v>
      </c>
      <c r="AB177" s="128"/>
      <c r="AC177" s="174">
        <v>28.0</v>
      </c>
      <c r="AD177" s="128"/>
      <c r="AE177" s="8">
        <v>2502.0</v>
      </c>
      <c r="AF177" s="8">
        <v>187.0</v>
      </c>
      <c r="AG177" s="128"/>
      <c r="AH177" s="128"/>
      <c r="AI177" s="175">
        <v>44000.12569444445</v>
      </c>
      <c r="AJ177" s="175">
        <v>44000.67916666667</v>
      </c>
      <c r="AK177" s="8" t="s">
        <v>317</v>
      </c>
      <c r="AL177" s="8" t="s">
        <v>325</v>
      </c>
      <c r="AM177" s="8" t="s">
        <v>464</v>
      </c>
      <c r="AN177" s="8" t="s">
        <v>408</v>
      </c>
      <c r="AO177" s="120"/>
      <c r="AQ177" s="128"/>
      <c r="AR177" s="128"/>
      <c r="AS177" s="128"/>
      <c r="AT177" s="128"/>
      <c r="AU177" s="128"/>
      <c r="AV177" s="128"/>
    </row>
    <row r="178" ht="16.5" customHeight="1">
      <c r="A178" s="170">
        <v>43999.0</v>
      </c>
      <c r="B178" s="8" t="s">
        <v>215</v>
      </c>
      <c r="C178" s="128"/>
      <c r="D178" s="128"/>
      <c r="E178" s="128"/>
      <c r="F178" s="128"/>
      <c r="G178" s="128"/>
      <c r="H178" s="128"/>
      <c r="I178" s="128"/>
      <c r="J178" s="128"/>
      <c r="K178" s="128"/>
      <c r="L178" s="128"/>
      <c r="M178" s="128"/>
      <c r="N178" s="128"/>
      <c r="O178" s="128"/>
      <c r="P178" s="8">
        <v>274510.0</v>
      </c>
      <c r="Q178" s="8">
        <v>14807.0</v>
      </c>
      <c r="R178" s="8">
        <v>259703.0</v>
      </c>
      <c r="S178" s="8">
        <v>6007.0</v>
      </c>
      <c r="T178" s="8">
        <v>211.0</v>
      </c>
      <c r="U178" s="8">
        <v>184139.0</v>
      </c>
      <c r="V178" s="8">
        <v>6218.0</v>
      </c>
      <c r="W178" s="8">
        <v>178132.0</v>
      </c>
      <c r="Y178" s="8">
        <v>158.0</v>
      </c>
      <c r="Z178" s="179">
        <v>929.0</v>
      </c>
      <c r="AA178" s="174">
        <v>54.0</v>
      </c>
      <c r="AB178" s="128"/>
      <c r="AC178" s="174">
        <v>26.0</v>
      </c>
      <c r="AD178" s="128"/>
      <c r="AE178" s="8">
        <v>2457.0</v>
      </c>
      <c r="AF178" s="8">
        <v>183.0</v>
      </c>
      <c r="AG178" s="128"/>
      <c r="AH178" s="128"/>
      <c r="AI178" s="175">
        <v>43999.12569444445</v>
      </c>
      <c r="AJ178" s="175">
        <v>43999.697222222225</v>
      </c>
      <c r="AK178" s="8" t="s">
        <v>420</v>
      </c>
      <c r="AL178" s="8" t="s">
        <v>317</v>
      </c>
      <c r="AM178" s="8" t="s">
        <v>466</v>
      </c>
      <c r="AN178" s="8" t="s">
        <v>408</v>
      </c>
      <c r="AO178" s="120"/>
      <c r="AQ178" s="128"/>
      <c r="AR178" s="128"/>
      <c r="AS178" s="128"/>
      <c r="AT178" s="128"/>
      <c r="AU178" s="128"/>
      <c r="AV178" s="128"/>
    </row>
    <row r="179" ht="16.5" customHeight="1">
      <c r="A179" s="170">
        <v>43998.0</v>
      </c>
      <c r="B179" s="8" t="s">
        <v>215</v>
      </c>
      <c r="C179" s="128"/>
      <c r="D179" s="128"/>
      <c r="E179" s="128"/>
      <c r="F179" s="128"/>
      <c r="G179" s="128"/>
      <c r="H179" s="128"/>
      <c r="I179" s="128"/>
      <c r="J179" s="128"/>
      <c r="K179" s="128"/>
      <c r="L179" s="128"/>
      <c r="M179" s="128"/>
      <c r="N179" s="128"/>
      <c r="O179" s="128"/>
      <c r="P179" s="8">
        <v>267055.0</v>
      </c>
      <c r="Q179" s="8">
        <v>14642.0</v>
      </c>
      <c r="R179" s="8">
        <v>252413.0</v>
      </c>
      <c r="S179" s="8">
        <v>5897.0</v>
      </c>
      <c r="T179" s="8">
        <v>201.0</v>
      </c>
      <c r="U179" s="8">
        <v>179337.0</v>
      </c>
      <c r="V179" s="8">
        <v>6098.0</v>
      </c>
      <c r="W179" s="8">
        <v>173440.0</v>
      </c>
      <c r="Y179" s="8">
        <v>141.0</v>
      </c>
      <c r="Z179" s="179">
        <v>912.0</v>
      </c>
      <c r="AA179" s="174">
        <v>50.0</v>
      </c>
      <c r="AB179" s="128"/>
      <c r="AC179" s="174">
        <v>22.0</v>
      </c>
      <c r="AD179" s="128"/>
      <c r="AE179" s="8">
        <v>2431.0</v>
      </c>
      <c r="AF179" s="8">
        <v>182.0</v>
      </c>
      <c r="AG179" s="128"/>
      <c r="AH179" s="128"/>
      <c r="AI179" s="175">
        <v>43998.12569444445</v>
      </c>
      <c r="AJ179" s="175">
        <v>43998.649305555555</v>
      </c>
      <c r="AK179" s="8" t="s">
        <v>317</v>
      </c>
      <c r="AL179" s="8" t="s">
        <v>325</v>
      </c>
      <c r="AM179" s="8" t="s">
        <v>466</v>
      </c>
      <c r="AN179" s="8" t="s">
        <v>408</v>
      </c>
      <c r="AO179" s="120"/>
      <c r="AQ179" s="128"/>
      <c r="AR179" s="128"/>
      <c r="AS179" s="128"/>
      <c r="AT179" s="128"/>
      <c r="AU179" s="128"/>
      <c r="AV179" s="128"/>
    </row>
    <row r="180" ht="16.5" customHeight="1">
      <c r="A180" s="170">
        <v>43997.0</v>
      </c>
      <c r="B180" s="8" t="s">
        <v>215</v>
      </c>
      <c r="C180" s="128"/>
      <c r="D180" s="128"/>
      <c r="E180" s="128"/>
      <c r="F180" s="128"/>
      <c r="G180" s="128"/>
      <c r="H180" s="128"/>
      <c r="I180" s="128"/>
      <c r="J180" s="128"/>
      <c r="K180" s="128"/>
      <c r="L180" s="128"/>
      <c r="M180" s="128"/>
      <c r="N180" s="128"/>
      <c r="O180" s="128"/>
      <c r="P180" s="8">
        <v>261171.0</v>
      </c>
      <c r="Q180" s="8">
        <v>14292.0</v>
      </c>
      <c r="R180" s="8">
        <v>246879.0</v>
      </c>
      <c r="S180" s="8">
        <v>5625.0</v>
      </c>
      <c r="T180" s="8">
        <v>195.0</v>
      </c>
      <c r="U180" s="8">
        <v>175941.0</v>
      </c>
      <c r="V180" s="8">
        <v>5820.0</v>
      </c>
      <c r="W180" s="8">
        <v>170316.0</v>
      </c>
      <c r="Y180" s="8">
        <v>125.0</v>
      </c>
      <c r="Z180" s="179">
        <v>899.0</v>
      </c>
      <c r="AA180" s="174">
        <v>50.0</v>
      </c>
      <c r="AB180" s="128"/>
      <c r="AC180" s="174">
        <v>19.0</v>
      </c>
      <c r="AD180" s="128"/>
      <c r="AE180" s="8">
        <v>2396.0</v>
      </c>
      <c r="AF180" s="8">
        <v>180.0</v>
      </c>
      <c r="AG180" s="128"/>
      <c r="AH180" s="128"/>
      <c r="AI180" s="175">
        <v>43996.0</v>
      </c>
      <c r="AJ180" s="175">
        <v>43997.675</v>
      </c>
      <c r="AK180" s="8" t="s">
        <v>467</v>
      </c>
      <c r="AL180" s="8" t="s">
        <v>346</v>
      </c>
      <c r="AM180" s="8" t="s">
        <v>466</v>
      </c>
      <c r="AN180" s="8" t="s">
        <v>408</v>
      </c>
      <c r="AO180" s="120"/>
      <c r="AQ180" s="128"/>
      <c r="AR180" s="128"/>
      <c r="AS180" s="128"/>
      <c r="AT180" s="128"/>
      <c r="AU180" s="128"/>
      <c r="AV180" s="128"/>
    </row>
    <row r="181" ht="16.5" customHeight="1">
      <c r="A181" s="170">
        <v>43996.0</v>
      </c>
      <c r="B181" s="8" t="s">
        <v>215</v>
      </c>
      <c r="C181" s="128"/>
      <c r="D181" s="128"/>
      <c r="E181" s="128"/>
      <c r="F181" s="128"/>
      <c r="G181" s="128"/>
      <c r="H181" s="128"/>
      <c r="I181" s="128"/>
      <c r="J181" s="128"/>
      <c r="K181" s="128"/>
      <c r="L181" s="128"/>
      <c r="M181" s="128"/>
      <c r="N181" s="128"/>
      <c r="O181" s="128"/>
      <c r="P181" s="8">
        <v>256784.0</v>
      </c>
      <c r="Q181" s="8">
        <v>14030.0</v>
      </c>
      <c r="R181" s="8">
        <v>242754.0</v>
      </c>
      <c r="S181" s="8">
        <v>5207.0</v>
      </c>
      <c r="T181" s="8">
        <v>170.0</v>
      </c>
      <c r="U181" s="8">
        <v>166019.0</v>
      </c>
      <c r="V181" s="8">
        <v>5636.0</v>
      </c>
      <c r="W181" s="8">
        <v>168246.0</v>
      </c>
      <c r="Y181" s="8">
        <v>133.0</v>
      </c>
      <c r="Z181" s="179">
        <v>875.0</v>
      </c>
      <c r="AA181" s="174">
        <v>47.0</v>
      </c>
      <c r="AB181" s="128"/>
      <c r="AC181" s="174">
        <v>15.0</v>
      </c>
      <c r="AD181" s="128"/>
      <c r="AE181" s="8">
        <v>2396.0</v>
      </c>
      <c r="AF181" s="8">
        <v>176.0</v>
      </c>
      <c r="AG181" s="128"/>
      <c r="AH181" s="128"/>
      <c r="AI181" s="175">
        <v>43994.12569444445</v>
      </c>
      <c r="AJ181" s="175">
        <v>43996.71041666667</v>
      </c>
      <c r="AK181" s="8" t="s">
        <v>317</v>
      </c>
      <c r="AL181" s="8" t="s">
        <v>323</v>
      </c>
      <c r="AM181" s="8" t="s">
        <v>468</v>
      </c>
      <c r="AN181" s="8" t="s">
        <v>408</v>
      </c>
      <c r="AO181" s="120"/>
      <c r="AQ181" s="128"/>
      <c r="AR181" s="128"/>
      <c r="AS181" s="128"/>
      <c r="AT181" s="128"/>
      <c r="AU181" s="128"/>
      <c r="AV181" s="128"/>
    </row>
    <row r="182" ht="16.5" customHeight="1">
      <c r="A182" s="170">
        <v>43995.0</v>
      </c>
      <c r="B182" s="8" t="s">
        <v>215</v>
      </c>
      <c r="C182" s="128"/>
      <c r="D182" s="128"/>
      <c r="E182" s="128"/>
      <c r="F182" s="128"/>
      <c r="G182" s="128"/>
      <c r="H182" s="128"/>
      <c r="I182" s="128"/>
      <c r="J182" s="128"/>
      <c r="K182" s="128"/>
      <c r="L182" s="128"/>
      <c r="M182" s="128"/>
      <c r="N182" s="128"/>
      <c r="O182" s="128"/>
      <c r="P182" s="8">
        <v>250541.0</v>
      </c>
      <c r="Q182" s="8">
        <v>13842.0</v>
      </c>
      <c r="R182" s="8">
        <v>236699.0</v>
      </c>
      <c r="S182" s="8">
        <v>5207.0</v>
      </c>
      <c r="T182" s="8">
        <v>170.0</v>
      </c>
      <c r="U182" s="8">
        <v>166019.0</v>
      </c>
      <c r="V182" s="8">
        <v>5535.0</v>
      </c>
      <c r="W182" s="8">
        <v>164944.0</v>
      </c>
      <c r="Y182" s="8">
        <v>133.0</v>
      </c>
      <c r="Z182" s="179">
        <v>875.0</v>
      </c>
      <c r="AA182" s="174">
        <v>47.0</v>
      </c>
      <c r="AB182" s="128"/>
      <c r="AC182" s="174">
        <v>15.0</v>
      </c>
      <c r="AD182" s="128"/>
      <c r="AE182" s="8">
        <v>2396.0</v>
      </c>
      <c r="AF182" s="8">
        <v>174.0</v>
      </c>
      <c r="AG182" s="128"/>
      <c r="AH182" s="128"/>
      <c r="AI182" s="175">
        <v>43994.12569444445</v>
      </c>
      <c r="AJ182" s="175">
        <v>43996.71041666667</v>
      </c>
      <c r="AK182" s="8" t="s">
        <v>317</v>
      </c>
      <c r="AL182" s="8" t="s">
        <v>323</v>
      </c>
      <c r="AM182" s="8" t="s">
        <v>468</v>
      </c>
      <c r="AN182" s="8" t="s">
        <v>408</v>
      </c>
      <c r="AO182" s="120"/>
      <c r="AQ182" s="128"/>
      <c r="AR182" s="128"/>
      <c r="AS182" s="128"/>
      <c r="AT182" s="128"/>
      <c r="AU182" s="128"/>
      <c r="AV182" s="128"/>
    </row>
    <row r="183" ht="16.5" customHeight="1">
      <c r="A183" s="170">
        <v>43994.0</v>
      </c>
      <c r="B183" s="8" t="s">
        <v>215</v>
      </c>
      <c r="C183" s="128"/>
      <c r="D183" s="128"/>
      <c r="E183" s="128"/>
      <c r="F183" s="128"/>
      <c r="G183" s="128"/>
      <c r="H183" s="128"/>
      <c r="I183" s="128"/>
      <c r="J183" s="128"/>
      <c r="K183" s="128"/>
      <c r="L183" s="128"/>
      <c r="M183" s="128"/>
      <c r="N183" s="128"/>
      <c r="O183" s="128"/>
      <c r="P183" s="8">
        <v>244239.0</v>
      </c>
      <c r="Q183" s="8">
        <v>13569.0</v>
      </c>
      <c r="R183" s="8">
        <v>230670.0</v>
      </c>
      <c r="S183" s="8">
        <v>5207.0</v>
      </c>
      <c r="T183" s="8">
        <v>170.0</v>
      </c>
      <c r="U183" s="8">
        <v>166019.0</v>
      </c>
      <c r="V183" s="8">
        <v>5377.0</v>
      </c>
      <c r="W183" s="8">
        <v>160812.0</v>
      </c>
      <c r="Y183" s="8">
        <v>133.0</v>
      </c>
      <c r="Z183" s="179">
        <v>875.0</v>
      </c>
      <c r="AA183" s="174">
        <v>47.0</v>
      </c>
      <c r="AB183" s="128"/>
      <c r="AC183" s="174">
        <v>15.0</v>
      </c>
      <c r="AD183" s="128"/>
      <c r="AE183" s="8">
        <v>2370.0</v>
      </c>
      <c r="AF183" s="8">
        <v>173.0</v>
      </c>
      <c r="AG183" s="128"/>
      <c r="AH183" s="128"/>
      <c r="AI183" s="175">
        <v>43993.12569444445</v>
      </c>
      <c r="AJ183" s="175">
        <v>43994.680555555555</v>
      </c>
      <c r="AK183" s="8" t="s">
        <v>371</v>
      </c>
      <c r="AL183" s="8" t="s">
        <v>317</v>
      </c>
      <c r="AM183" s="8" t="s">
        <v>468</v>
      </c>
      <c r="AN183" s="8" t="s">
        <v>408</v>
      </c>
      <c r="AO183" s="120"/>
      <c r="AQ183" s="128"/>
      <c r="AR183" s="128"/>
      <c r="AS183" s="128"/>
      <c r="AT183" s="128"/>
      <c r="AU183" s="128"/>
      <c r="AV183" s="128"/>
    </row>
    <row r="184" ht="16.5" customHeight="1">
      <c r="A184" s="170">
        <v>43993.0</v>
      </c>
      <c r="B184" s="8" t="s">
        <v>215</v>
      </c>
      <c r="C184" s="128"/>
      <c r="D184" s="128"/>
      <c r="E184" s="128"/>
      <c r="F184" s="128"/>
      <c r="G184" s="128"/>
      <c r="H184" s="128"/>
      <c r="I184" s="128"/>
      <c r="J184" s="128"/>
      <c r="K184" s="128"/>
      <c r="L184" s="128"/>
      <c r="M184" s="128"/>
      <c r="N184" s="128"/>
      <c r="O184" s="128"/>
      <c r="P184" s="8">
        <v>237359.0</v>
      </c>
      <c r="Q184" s="8">
        <v>13354.0</v>
      </c>
      <c r="R184" s="8">
        <v>224005.0</v>
      </c>
      <c r="S184" s="8">
        <v>5076.0</v>
      </c>
      <c r="T184" s="8">
        <v>161.0</v>
      </c>
      <c r="U184" s="8">
        <v>161643.0</v>
      </c>
      <c r="V184" s="8">
        <v>5237.0</v>
      </c>
      <c r="W184" s="8">
        <v>156567.0</v>
      </c>
      <c r="Y184" s="8">
        <v>130.0</v>
      </c>
      <c r="Z184" s="179">
        <v>864.0</v>
      </c>
      <c r="AA184" s="174">
        <v>39.0</v>
      </c>
      <c r="AB184" s="128"/>
      <c r="AC184" s="174">
        <v>19.0</v>
      </c>
      <c r="AD184" s="128"/>
      <c r="AE184" s="8">
        <v>2350.0</v>
      </c>
      <c r="AF184" s="8">
        <v>171.0</v>
      </c>
      <c r="AG184" s="128"/>
      <c r="AH184" s="128"/>
      <c r="AI184" s="175">
        <v>43993.12569444445</v>
      </c>
      <c r="AJ184" s="175">
        <v>43994.680555555555</v>
      </c>
      <c r="AK184" s="8" t="s">
        <v>371</v>
      </c>
      <c r="AL184" s="8" t="s">
        <v>317</v>
      </c>
      <c r="AM184" s="8" t="s">
        <v>468</v>
      </c>
      <c r="AN184" s="8" t="s">
        <v>408</v>
      </c>
      <c r="AO184" s="120"/>
      <c r="AQ184" s="128"/>
      <c r="AR184" s="128"/>
      <c r="AS184" s="128"/>
      <c r="AT184" s="128"/>
      <c r="AU184" s="128"/>
      <c r="AV184" s="128"/>
    </row>
    <row r="185" ht="16.5" customHeight="1">
      <c r="A185" s="170">
        <v>43992.0</v>
      </c>
      <c r="B185" s="8" t="s">
        <v>215</v>
      </c>
      <c r="C185" s="128"/>
      <c r="D185" s="128"/>
      <c r="E185" s="128"/>
      <c r="F185" s="128"/>
      <c r="G185" s="128"/>
      <c r="H185" s="128"/>
      <c r="I185" s="128"/>
      <c r="J185" s="128"/>
      <c r="K185" s="128"/>
      <c r="L185" s="128"/>
      <c r="M185" s="128"/>
      <c r="N185" s="128"/>
      <c r="O185" s="128"/>
      <c r="P185" s="8">
        <v>231295.0</v>
      </c>
      <c r="Q185" s="8">
        <v>13165.0</v>
      </c>
      <c r="R185" s="8">
        <v>218130.0</v>
      </c>
      <c r="S185" s="8">
        <v>4907.0</v>
      </c>
      <c r="T185" s="8">
        <v>153.0</v>
      </c>
      <c r="U185" s="8">
        <v>156605.0</v>
      </c>
      <c r="V185" s="8">
        <v>5060.0</v>
      </c>
      <c r="W185" s="8">
        <v>151698.0</v>
      </c>
      <c r="Y185" s="8">
        <v>136.0</v>
      </c>
      <c r="Z185" s="179">
        <v>857.0</v>
      </c>
      <c r="AA185" s="174">
        <v>40.0</v>
      </c>
      <c r="AB185" s="128"/>
      <c r="AC185" s="174">
        <v>18.0</v>
      </c>
      <c r="AD185" s="128"/>
      <c r="AE185" s="8">
        <v>2332.0</v>
      </c>
      <c r="AF185" s="8">
        <v>169.0</v>
      </c>
      <c r="AG185" s="128"/>
      <c r="AH185" s="128"/>
      <c r="AI185" s="175">
        <v>43991.12569444445</v>
      </c>
      <c r="AJ185" s="175">
        <v>43992.674305555556</v>
      </c>
      <c r="AK185" s="8" t="s">
        <v>357</v>
      </c>
      <c r="AL185" s="8" t="s">
        <v>339</v>
      </c>
      <c r="AM185" s="8" t="s">
        <v>468</v>
      </c>
      <c r="AN185" s="8" t="s">
        <v>408</v>
      </c>
      <c r="AO185" s="120"/>
      <c r="AQ185" s="128"/>
      <c r="AR185" s="128"/>
      <c r="AS185" s="128"/>
      <c r="AT185" s="128"/>
      <c r="AU185" s="128"/>
      <c r="AV185" s="128"/>
    </row>
    <row r="186" ht="16.5" customHeight="1">
      <c r="A186" s="170">
        <v>43991.0</v>
      </c>
      <c r="B186" s="8" t="s">
        <v>215</v>
      </c>
      <c r="C186" s="128"/>
      <c r="D186" s="128"/>
      <c r="E186" s="128"/>
      <c r="F186" s="128"/>
      <c r="G186" s="128"/>
      <c r="H186" s="128"/>
      <c r="I186" s="128"/>
      <c r="J186" s="128"/>
      <c r="K186" s="128"/>
      <c r="L186" s="128"/>
      <c r="M186" s="128"/>
      <c r="N186" s="128"/>
      <c r="O186" s="128"/>
      <c r="P186" s="8">
        <v>225981.0</v>
      </c>
      <c r="Q186" s="8">
        <v>13046.0</v>
      </c>
      <c r="R186" s="8">
        <v>212935.0</v>
      </c>
      <c r="S186" s="8">
        <v>4841.0</v>
      </c>
      <c r="T186" s="8">
        <v>147.0</v>
      </c>
      <c r="U186" s="8">
        <v>153470.0</v>
      </c>
      <c r="V186" s="8">
        <v>4988.0</v>
      </c>
      <c r="W186" s="8">
        <v>148629.0</v>
      </c>
      <c r="Y186" s="8">
        <v>145.0</v>
      </c>
      <c r="Z186" s="179">
        <v>851.0</v>
      </c>
      <c r="AA186" s="174">
        <v>47.0</v>
      </c>
      <c r="AB186" s="128"/>
      <c r="AC186" s="174">
        <v>20.0</v>
      </c>
      <c r="AD186" s="128"/>
      <c r="AE186" s="8">
        <v>2313.0</v>
      </c>
      <c r="AF186" s="8">
        <v>169.0</v>
      </c>
      <c r="AG186" s="128"/>
      <c r="AH186" s="128"/>
      <c r="AI186" s="175">
        <v>43991.12569444445</v>
      </c>
      <c r="AJ186" s="175">
        <v>43992.674305555556</v>
      </c>
      <c r="AK186" s="8" t="s">
        <v>357</v>
      </c>
      <c r="AL186" s="8" t="s">
        <v>339</v>
      </c>
      <c r="AM186" s="8" t="s">
        <v>468</v>
      </c>
      <c r="AN186" s="8" t="s">
        <v>408</v>
      </c>
      <c r="AO186" s="120"/>
      <c r="AQ186" s="128"/>
      <c r="AR186" s="128"/>
      <c r="AS186" s="128"/>
      <c r="AT186" s="128"/>
      <c r="AU186" s="128"/>
      <c r="AV186" s="128"/>
    </row>
    <row r="187" ht="16.5" customHeight="1">
      <c r="A187" s="170">
        <v>43990.0</v>
      </c>
      <c r="B187" s="8" t="s">
        <v>215</v>
      </c>
      <c r="C187" s="128"/>
      <c r="D187" s="128"/>
      <c r="E187" s="128"/>
      <c r="F187" s="128"/>
      <c r="G187" s="128"/>
      <c r="H187" s="128"/>
      <c r="I187" s="128"/>
      <c r="J187" s="128"/>
      <c r="K187" s="128"/>
      <c r="L187" s="128"/>
      <c r="M187" s="128"/>
      <c r="N187" s="128"/>
      <c r="O187" s="128"/>
      <c r="P187" s="8">
        <v>220427.0</v>
      </c>
      <c r="Q187" s="8">
        <v>12914.0</v>
      </c>
      <c r="R187" s="8">
        <v>207513.0</v>
      </c>
      <c r="S187" s="8">
        <v>4775.0</v>
      </c>
      <c r="T187" s="8">
        <v>147.0</v>
      </c>
      <c r="U187" s="8">
        <v>149732.0</v>
      </c>
      <c r="V187" s="8">
        <v>4922.0</v>
      </c>
      <c r="W187" s="8">
        <v>144957.0</v>
      </c>
      <c r="Y187" s="8">
        <v>137.0</v>
      </c>
      <c r="Z187" s="179">
        <v>843.0</v>
      </c>
      <c r="AA187" s="174">
        <v>43.0</v>
      </c>
      <c r="AB187" s="128"/>
      <c r="AC187" s="174">
        <v>18.0</v>
      </c>
      <c r="AD187" s="128"/>
      <c r="AE187" s="8">
        <v>2237.0</v>
      </c>
      <c r="AF187" s="8">
        <v>164.0</v>
      </c>
      <c r="AG187" s="128"/>
      <c r="AH187" s="128"/>
      <c r="AI187" s="175">
        <v>43990.12569444445</v>
      </c>
      <c r="AJ187" s="175">
        <v>43990.67013888889</v>
      </c>
      <c r="AK187" s="8" t="s">
        <v>323</v>
      </c>
      <c r="AL187" s="8" t="s">
        <v>373</v>
      </c>
      <c r="AM187" s="8" t="s">
        <v>469</v>
      </c>
      <c r="AN187" s="8" t="s">
        <v>408</v>
      </c>
      <c r="AO187" s="120"/>
      <c r="AQ187" s="128"/>
      <c r="AR187" s="128"/>
      <c r="AS187" s="128"/>
      <c r="AT187" s="128"/>
      <c r="AU187" s="128"/>
      <c r="AV187" s="128"/>
    </row>
    <row r="188" ht="16.5" customHeight="1">
      <c r="A188" s="170">
        <v>43989.0</v>
      </c>
      <c r="B188" s="8" t="s">
        <v>215</v>
      </c>
      <c r="C188" s="128"/>
      <c r="D188" s="128"/>
      <c r="E188" s="128"/>
      <c r="F188" s="128"/>
      <c r="G188" s="128"/>
      <c r="H188" s="128"/>
      <c r="I188" s="128"/>
      <c r="J188" s="128"/>
      <c r="K188" s="128"/>
      <c r="L188" s="128"/>
      <c r="M188" s="128"/>
      <c r="N188" s="128"/>
      <c r="O188" s="128"/>
      <c r="P188" s="8">
        <v>215732.0</v>
      </c>
      <c r="Q188" s="8">
        <v>12780.0</v>
      </c>
      <c r="R188" s="8">
        <v>202952.0</v>
      </c>
      <c r="S188" s="8">
        <v>4442.0</v>
      </c>
      <c r="T188" s="8">
        <v>128.0</v>
      </c>
      <c r="U188" s="8">
        <v>148400.0</v>
      </c>
      <c r="V188" s="8">
        <v>4808.0</v>
      </c>
      <c r="W188" s="8">
        <v>143592.0</v>
      </c>
      <c r="Y188" s="8">
        <v>121.0</v>
      </c>
      <c r="Z188" s="179">
        <v>819.0</v>
      </c>
      <c r="AA188" s="174">
        <v>39.0</v>
      </c>
      <c r="AB188" s="128"/>
      <c r="AC188" s="174">
        <v>16.0</v>
      </c>
      <c r="AD188" s="128"/>
      <c r="AE188" s="8">
        <v>2237.0</v>
      </c>
      <c r="AF188" s="8">
        <v>164.0</v>
      </c>
      <c r="AG188" s="128"/>
      <c r="AH188" s="128"/>
      <c r="AI188" s="175">
        <v>43989.12569444445</v>
      </c>
      <c r="AJ188" s="175">
        <v>43989.725</v>
      </c>
      <c r="AK188" s="8" t="s">
        <v>465</v>
      </c>
      <c r="AL188" s="8" t="s">
        <v>339</v>
      </c>
      <c r="AM188" s="8" t="s">
        <v>469</v>
      </c>
      <c r="AN188" s="8" t="s">
        <v>408</v>
      </c>
      <c r="AO188" s="120"/>
      <c r="AQ188" s="128"/>
      <c r="AR188" s="128"/>
      <c r="AS188" s="128"/>
      <c r="AT188" s="128"/>
      <c r="AU188" s="128"/>
      <c r="AV188" s="128"/>
    </row>
    <row r="189" ht="16.5" customHeight="1">
      <c r="A189" s="170">
        <v>43988.0</v>
      </c>
      <c r="B189" s="8" t="s">
        <v>215</v>
      </c>
      <c r="C189" s="128"/>
      <c r="D189" s="128"/>
      <c r="E189" s="128"/>
      <c r="F189" s="128"/>
      <c r="G189" s="128"/>
      <c r="H189" s="128"/>
      <c r="I189" s="128"/>
      <c r="J189" s="128"/>
      <c r="K189" s="128"/>
      <c r="L189" s="128"/>
      <c r="M189" s="128"/>
      <c r="N189" s="128"/>
      <c r="O189" s="128"/>
      <c r="P189" s="8">
        <v>211790.0</v>
      </c>
      <c r="Q189" s="8">
        <v>12516.0</v>
      </c>
      <c r="R189" s="8">
        <v>199274.0</v>
      </c>
      <c r="S189" s="8">
        <v>4442.0</v>
      </c>
      <c r="T189" s="8">
        <v>128.0</v>
      </c>
      <c r="U189" s="8">
        <v>143118.0</v>
      </c>
      <c r="V189" s="8">
        <v>4662.0</v>
      </c>
      <c r="W189" s="8">
        <v>141497.0</v>
      </c>
      <c r="Y189" s="8">
        <v>121.0</v>
      </c>
      <c r="Z189" s="179">
        <v>819.0</v>
      </c>
      <c r="AA189" s="174">
        <v>39.0</v>
      </c>
      <c r="AB189" s="128"/>
      <c r="AC189" s="174">
        <v>16.0</v>
      </c>
      <c r="AD189" s="128"/>
      <c r="AE189" s="8">
        <v>2237.0</v>
      </c>
      <c r="AF189" s="8">
        <v>163.0</v>
      </c>
      <c r="AH189" s="128"/>
      <c r="AI189" s="175">
        <v>43988.12569444445</v>
      </c>
      <c r="AJ189" s="175">
        <v>43988.70208333334</v>
      </c>
      <c r="AK189" s="8" t="s">
        <v>317</v>
      </c>
      <c r="AL189" s="8" t="s">
        <v>341</v>
      </c>
      <c r="AM189" s="8" t="s">
        <v>470</v>
      </c>
      <c r="AN189" s="8" t="s">
        <v>408</v>
      </c>
      <c r="AO189" s="120"/>
      <c r="AQ189" s="128"/>
      <c r="AR189" s="128"/>
      <c r="AS189" s="128"/>
      <c r="AT189" s="128"/>
      <c r="AU189" s="128"/>
      <c r="AV189" s="128"/>
    </row>
    <row r="190" ht="16.5" customHeight="1">
      <c r="A190" s="170">
        <v>43987.0</v>
      </c>
      <c r="B190" s="8" t="s">
        <v>215</v>
      </c>
      <c r="C190" s="128"/>
      <c r="D190" s="128"/>
      <c r="E190" s="128"/>
      <c r="F190" s="128"/>
      <c r="G190" s="128"/>
      <c r="H190" s="128"/>
      <c r="I190" s="128"/>
      <c r="J190" s="128"/>
      <c r="K190" s="128"/>
      <c r="L190" s="128"/>
      <c r="M190" s="128"/>
      <c r="N190" s="128"/>
      <c r="O190" s="128"/>
      <c r="P190" s="8">
        <v>207165.0</v>
      </c>
      <c r="Q190" s="8">
        <v>12328.0</v>
      </c>
      <c r="R190" s="8">
        <v>194837.0</v>
      </c>
      <c r="S190" s="8">
        <v>4442.0</v>
      </c>
      <c r="T190" s="8">
        <v>128.0</v>
      </c>
      <c r="U190" s="8">
        <v>143118.0</v>
      </c>
      <c r="V190" s="8">
        <v>4570.0</v>
      </c>
      <c r="W190" s="8">
        <v>138676.0</v>
      </c>
      <c r="Y190" s="8">
        <v>121.0</v>
      </c>
      <c r="Z190" s="179">
        <v>819.0</v>
      </c>
      <c r="AA190" s="174">
        <v>39.0</v>
      </c>
      <c r="AB190" s="128"/>
      <c r="AC190" s="174">
        <v>16.0</v>
      </c>
      <c r="AD190" s="128"/>
      <c r="AE190" s="8">
        <v>2214.0</v>
      </c>
      <c r="AF190" s="8">
        <v>161.0</v>
      </c>
      <c r="AH190" s="128"/>
      <c r="AI190" s="175">
        <v>43987.12569444445</v>
      </c>
      <c r="AJ190" s="176">
        <v>43987.69027777778</v>
      </c>
      <c r="AK190" s="8" t="s">
        <v>317</v>
      </c>
      <c r="AL190" s="8" t="s">
        <v>339</v>
      </c>
      <c r="AM190" s="8" t="s">
        <v>471</v>
      </c>
      <c r="AN190" s="8" t="s">
        <v>408</v>
      </c>
      <c r="AO190" s="120"/>
      <c r="AQ190" s="128"/>
      <c r="AR190" s="128"/>
      <c r="AS190" s="128"/>
      <c r="AT190" s="128"/>
      <c r="AU190" s="128"/>
      <c r="AV190" s="128"/>
    </row>
    <row r="191" ht="16.5" customHeight="1">
      <c r="A191" s="170">
        <v>43986.0</v>
      </c>
      <c r="B191" s="8" t="s">
        <v>215</v>
      </c>
      <c r="C191" s="128"/>
      <c r="D191" s="128"/>
      <c r="E191" s="128"/>
      <c r="F191" s="128"/>
      <c r="G191" s="128"/>
      <c r="H191" s="128"/>
      <c r="I191" s="128"/>
      <c r="J191" s="128"/>
      <c r="K191" s="128"/>
      <c r="L191" s="128"/>
      <c r="M191" s="128"/>
      <c r="N191" s="128"/>
      <c r="O191" s="128"/>
      <c r="P191" s="8">
        <v>201206.0</v>
      </c>
      <c r="Q191" s="8">
        <v>12165.0</v>
      </c>
      <c r="R191" s="8">
        <v>189041.0</v>
      </c>
      <c r="S191" s="8">
        <v>4350.0</v>
      </c>
      <c r="T191" s="8">
        <v>124.0</v>
      </c>
      <c r="U191" s="8">
        <v>139188.0</v>
      </c>
      <c r="V191" s="8">
        <v>4474.0</v>
      </c>
      <c r="W191" s="8">
        <v>134838.0</v>
      </c>
      <c r="Y191" s="8">
        <v>124.0</v>
      </c>
      <c r="Z191" s="179">
        <v>812.0</v>
      </c>
      <c r="AA191" s="174">
        <v>40.0</v>
      </c>
      <c r="AB191" s="128"/>
      <c r="AC191" s="174">
        <v>13.0</v>
      </c>
      <c r="AD191" s="128"/>
      <c r="AE191" s="8">
        <v>2199.0</v>
      </c>
      <c r="AF191" s="8">
        <v>159.0</v>
      </c>
      <c r="AH191" s="128"/>
      <c r="AI191" s="175">
        <v>43986.12569444445</v>
      </c>
      <c r="AJ191" s="176">
        <v>43986.69305555556</v>
      </c>
      <c r="AK191" s="8" t="s">
        <v>317</v>
      </c>
      <c r="AL191" s="8" t="s">
        <v>360</v>
      </c>
      <c r="AM191" s="8" t="s">
        <v>471</v>
      </c>
      <c r="AN191" s="8" t="s">
        <v>408</v>
      </c>
      <c r="AO191" s="120"/>
      <c r="AQ191" s="128"/>
      <c r="AR191" s="128"/>
      <c r="AS191" s="128"/>
      <c r="AT191" s="128"/>
      <c r="AU191" s="128"/>
      <c r="AV191" s="128"/>
    </row>
    <row r="192" ht="16.5" customHeight="1">
      <c r="A192" s="170">
        <v>43985.0</v>
      </c>
      <c r="B192" s="8" t="s">
        <v>215</v>
      </c>
      <c r="C192" s="128"/>
      <c r="D192" s="128"/>
      <c r="E192" s="128"/>
      <c r="F192" s="128"/>
      <c r="G192" s="128"/>
      <c r="H192" s="128"/>
      <c r="I192" s="128"/>
      <c r="J192" s="128"/>
      <c r="K192" s="128"/>
      <c r="L192" s="128"/>
      <c r="M192" s="128"/>
      <c r="N192" s="128"/>
      <c r="O192" s="128"/>
      <c r="P192" s="8">
        <v>196864.0</v>
      </c>
      <c r="Q192" s="8">
        <v>12051.0</v>
      </c>
      <c r="R192" s="8">
        <v>184813.0</v>
      </c>
      <c r="S192" s="8">
        <v>4280.0</v>
      </c>
      <c r="T192" s="8">
        <v>119.0</v>
      </c>
      <c r="U192" s="8">
        <v>136549.0</v>
      </c>
      <c r="V192" s="8">
        <v>4399.0</v>
      </c>
      <c r="W192" s="8">
        <v>132269.0</v>
      </c>
      <c r="Y192" s="8">
        <v>112.0</v>
      </c>
      <c r="Z192" s="179">
        <v>800.0</v>
      </c>
      <c r="AA192" s="174">
        <v>27.0</v>
      </c>
      <c r="AB192" s="128"/>
      <c r="AC192" s="174">
        <v>10.0</v>
      </c>
      <c r="AD192" s="128"/>
      <c r="AE192" s="8">
        <v>2199.0</v>
      </c>
      <c r="AF192" s="8">
        <v>159.0</v>
      </c>
      <c r="AH192" s="128"/>
      <c r="AI192" s="175">
        <v>43985.12569444445</v>
      </c>
      <c r="AJ192" s="176">
        <v>43985.64791666667</v>
      </c>
      <c r="AK192" s="8" t="s">
        <v>317</v>
      </c>
      <c r="AL192" s="8" t="s">
        <v>388</v>
      </c>
      <c r="AM192" s="8" t="s">
        <v>472</v>
      </c>
      <c r="AN192" s="8" t="s">
        <v>408</v>
      </c>
      <c r="AO192" s="120"/>
      <c r="AQ192" s="128"/>
      <c r="AR192" s="128"/>
      <c r="AS192" s="128"/>
      <c r="AT192" s="128"/>
      <c r="AU192" s="128"/>
      <c r="AV192" s="128"/>
    </row>
    <row r="193" ht="16.5" customHeight="1">
      <c r="A193" s="170">
        <v>43984.0</v>
      </c>
      <c r="B193" s="8" t="s">
        <v>215</v>
      </c>
      <c r="C193" s="128"/>
      <c r="D193" s="128"/>
      <c r="E193" s="128"/>
      <c r="F193" s="128"/>
      <c r="G193" s="128"/>
      <c r="H193" s="128"/>
      <c r="I193" s="128"/>
      <c r="J193" s="128"/>
      <c r="K193" s="128"/>
      <c r="L193" s="128"/>
      <c r="M193" s="128"/>
      <c r="N193" s="128"/>
      <c r="O193" s="128"/>
      <c r="P193" s="8">
        <v>192939.0</v>
      </c>
      <c r="Q193" s="8">
        <v>11928.0</v>
      </c>
      <c r="R193" s="8">
        <v>181011.0</v>
      </c>
      <c r="S193" s="8">
        <v>4220.0</v>
      </c>
      <c r="T193" s="8">
        <v>115.0</v>
      </c>
      <c r="U193" s="8">
        <v>134094.0</v>
      </c>
      <c r="V193" s="8">
        <v>4335.0</v>
      </c>
      <c r="W193" s="8">
        <v>129874.0</v>
      </c>
      <c r="Y193" s="8">
        <v>102.0</v>
      </c>
      <c r="Z193" s="179">
        <v>795.0</v>
      </c>
      <c r="AA193" s="174">
        <v>29.0</v>
      </c>
      <c r="AB193" s="128"/>
      <c r="AC193" s="174">
        <v>15.0</v>
      </c>
      <c r="AD193" s="128"/>
      <c r="AE193" s="8">
        <v>2164.0</v>
      </c>
      <c r="AF193" s="8">
        <v>157.0</v>
      </c>
      <c r="AH193" s="128"/>
      <c r="AI193" s="175">
        <v>43984.12569444445</v>
      </c>
      <c r="AJ193" s="176">
        <v>43984.68541666667</v>
      </c>
      <c r="AK193" s="8" t="s">
        <v>473</v>
      </c>
      <c r="AL193" s="8" t="s">
        <v>360</v>
      </c>
      <c r="AM193" s="8" t="s">
        <v>472</v>
      </c>
      <c r="AN193" s="8" t="s">
        <v>408</v>
      </c>
      <c r="AO193" s="120"/>
      <c r="AQ193" s="128"/>
      <c r="AR193" s="128"/>
      <c r="AS193" s="128"/>
      <c r="AT193" s="128"/>
      <c r="AU193" s="128"/>
      <c r="AV193" s="128"/>
    </row>
    <row r="194" ht="16.5" customHeight="1">
      <c r="A194" s="170">
        <v>43983.0</v>
      </c>
      <c r="B194" s="8" t="s">
        <v>215</v>
      </c>
      <c r="C194" s="128"/>
      <c r="D194" s="128"/>
      <c r="E194" s="128"/>
      <c r="F194" s="128"/>
      <c r="G194" s="128"/>
      <c r="H194" s="128"/>
      <c r="I194" s="128"/>
      <c r="J194" s="128"/>
      <c r="K194" s="128"/>
      <c r="L194" s="128"/>
      <c r="M194" s="128"/>
      <c r="N194" s="128"/>
      <c r="O194" s="128"/>
      <c r="P194" s="8">
        <v>188801.0</v>
      </c>
      <c r="Q194" s="8">
        <v>11841.0</v>
      </c>
      <c r="R194" s="8">
        <v>176960.0</v>
      </c>
      <c r="S194" s="8">
        <v>4192.0</v>
      </c>
      <c r="T194" s="8">
        <v>110.0</v>
      </c>
      <c r="U194" s="8">
        <v>131508.0</v>
      </c>
      <c r="V194" s="8">
        <v>4302.0</v>
      </c>
      <c r="W194" s="8">
        <v>127316.0</v>
      </c>
      <c r="Y194" s="8">
        <v>108.0</v>
      </c>
      <c r="Z194" s="179">
        <v>790.0</v>
      </c>
      <c r="AA194" s="174">
        <v>32.0</v>
      </c>
      <c r="AB194" s="128"/>
      <c r="AC194" s="174">
        <v>17.0</v>
      </c>
      <c r="AD194" s="128"/>
      <c r="AE194" s="8">
        <v>2164.0</v>
      </c>
      <c r="AF194" s="8">
        <v>154.0</v>
      </c>
      <c r="AH194" s="128"/>
      <c r="AI194" s="175">
        <v>43983.12569444445</v>
      </c>
      <c r="AJ194" s="176">
        <v>43983.723750000005</v>
      </c>
      <c r="AK194" s="8" t="s">
        <v>360</v>
      </c>
      <c r="AL194" s="8" t="s">
        <v>385</v>
      </c>
      <c r="AM194" s="8" t="s">
        <v>472</v>
      </c>
      <c r="AN194" s="8" t="s">
        <v>408</v>
      </c>
      <c r="AO194" s="120"/>
      <c r="AQ194" s="128"/>
      <c r="AR194" s="128"/>
      <c r="AS194" s="128"/>
      <c r="AT194" s="128"/>
      <c r="AU194" s="128"/>
      <c r="AV194" s="128"/>
    </row>
    <row r="195" ht="16.5" customHeight="1">
      <c r="A195" s="170">
        <v>43982.0</v>
      </c>
      <c r="B195" s="8" t="s">
        <v>215</v>
      </c>
      <c r="C195" s="128"/>
      <c r="D195" s="128"/>
      <c r="E195" s="128"/>
      <c r="F195" s="128"/>
      <c r="G195" s="128"/>
      <c r="H195" s="128"/>
      <c r="I195" s="128"/>
      <c r="J195" s="128"/>
      <c r="K195" s="128"/>
      <c r="L195" s="128"/>
      <c r="M195" s="128"/>
      <c r="N195" s="128"/>
      <c r="O195" s="128"/>
      <c r="P195" s="8">
        <v>185200.0</v>
      </c>
      <c r="Q195" s="8">
        <v>11743.0</v>
      </c>
      <c r="R195" s="8">
        <v>173457.0</v>
      </c>
      <c r="S195" s="8">
        <v>4135.0</v>
      </c>
      <c r="T195" s="8">
        <v>108.0</v>
      </c>
      <c r="U195" s="8">
        <v>129093.0</v>
      </c>
      <c r="V195" s="8">
        <v>4243.0</v>
      </c>
      <c r="W195" s="8">
        <v>124958.0</v>
      </c>
      <c r="Y195" s="8">
        <v>117.0</v>
      </c>
      <c r="Z195" s="179">
        <v>786.0</v>
      </c>
      <c r="AA195" s="174">
        <v>33.0</v>
      </c>
      <c r="AB195" s="128"/>
      <c r="AC195" s="174">
        <v>17.0</v>
      </c>
      <c r="AD195" s="128"/>
      <c r="AE195" s="8">
        <v>2152.0</v>
      </c>
      <c r="AF195" s="8">
        <v>153.0</v>
      </c>
      <c r="AH195" s="128"/>
      <c r="AI195" s="175">
        <v>43982.12569444445</v>
      </c>
      <c r="AJ195" s="176">
        <v>43982.68125</v>
      </c>
      <c r="AK195" s="8" t="s">
        <v>452</v>
      </c>
      <c r="AL195" s="8" t="s">
        <v>339</v>
      </c>
      <c r="AM195" s="8" t="s">
        <v>472</v>
      </c>
      <c r="AN195" s="8" t="s">
        <v>408</v>
      </c>
      <c r="AO195" s="120"/>
      <c r="AQ195" s="128"/>
      <c r="AR195" s="128"/>
      <c r="AS195" s="128"/>
      <c r="AT195" s="128"/>
      <c r="AU195" s="128"/>
      <c r="AV195" s="128"/>
    </row>
    <row r="196" ht="16.5" customHeight="1">
      <c r="A196" s="170">
        <v>43981.0</v>
      </c>
      <c r="B196" s="8" t="s">
        <v>215</v>
      </c>
      <c r="C196" s="128"/>
      <c r="D196" s="128"/>
      <c r="E196" s="128"/>
      <c r="F196" s="128"/>
      <c r="G196" s="128"/>
      <c r="H196" s="128"/>
      <c r="I196" s="128"/>
      <c r="J196" s="128"/>
      <c r="K196" s="128"/>
      <c r="L196" s="128"/>
      <c r="M196" s="128"/>
      <c r="N196" s="128"/>
      <c r="O196" s="128"/>
      <c r="P196" s="8">
        <v>181506.0</v>
      </c>
      <c r="Q196" s="8">
        <v>11639.0</v>
      </c>
      <c r="R196" s="8">
        <v>169867.0</v>
      </c>
      <c r="S196" s="8">
        <v>4083.0</v>
      </c>
      <c r="T196" s="8">
        <v>102.0</v>
      </c>
      <c r="U196" s="8">
        <v>126693.0</v>
      </c>
      <c r="V196" s="8">
        <v>4185.0</v>
      </c>
      <c r="W196" s="8">
        <v>122610.0</v>
      </c>
      <c r="Y196" s="8">
        <v>131.0</v>
      </c>
      <c r="Z196" s="179">
        <v>778.0</v>
      </c>
      <c r="AA196" s="174">
        <v>32.0</v>
      </c>
      <c r="AB196" s="128"/>
      <c r="AC196" s="174">
        <v>17.0</v>
      </c>
      <c r="AD196" s="128"/>
      <c r="AE196" s="8">
        <v>2137.0</v>
      </c>
      <c r="AF196" s="8">
        <v>153.0</v>
      </c>
      <c r="AH196" s="128"/>
      <c r="AI196" s="175">
        <v>43981.12569444445</v>
      </c>
      <c r="AJ196" s="176">
        <v>43981.71805555555</v>
      </c>
      <c r="AK196" s="8" t="s">
        <v>403</v>
      </c>
      <c r="AL196" s="8" t="s">
        <v>360</v>
      </c>
      <c r="AM196" s="8" t="s">
        <v>472</v>
      </c>
      <c r="AN196" s="8" t="s">
        <v>408</v>
      </c>
      <c r="AO196" s="120"/>
      <c r="AQ196" s="128"/>
      <c r="AR196" s="128"/>
      <c r="AS196" s="128"/>
      <c r="AT196" s="128"/>
      <c r="AU196" s="128"/>
      <c r="AV196" s="128"/>
    </row>
    <row r="197" ht="16.5" customHeight="1">
      <c r="A197" s="170">
        <v>43980.0</v>
      </c>
      <c r="B197" s="8" t="s">
        <v>215</v>
      </c>
      <c r="C197" s="128"/>
      <c r="D197" s="128"/>
      <c r="E197" s="128"/>
      <c r="F197" s="128"/>
      <c r="G197" s="128"/>
      <c r="H197" s="128"/>
      <c r="I197" s="128"/>
      <c r="J197" s="128"/>
      <c r="K197" s="128"/>
      <c r="L197" s="128"/>
      <c r="M197" s="128"/>
      <c r="N197" s="128"/>
      <c r="O197" s="128"/>
      <c r="P197" s="8">
        <v>176343.0</v>
      </c>
      <c r="Q197" s="8">
        <v>11515.0</v>
      </c>
      <c r="R197" s="8">
        <v>164828.0</v>
      </c>
      <c r="S197" s="8">
        <v>4029.0</v>
      </c>
      <c r="T197" s="8">
        <v>102.0</v>
      </c>
      <c r="U197" s="8">
        <v>122579.0</v>
      </c>
      <c r="V197" s="174">
        <v>4131.0</v>
      </c>
      <c r="W197" s="174">
        <v>118550.0</v>
      </c>
      <c r="Y197" s="174">
        <v>155.0</v>
      </c>
      <c r="Z197" s="179">
        <v>771.0</v>
      </c>
      <c r="AA197" s="174">
        <v>36.0</v>
      </c>
      <c r="AC197" s="174">
        <v>21.0</v>
      </c>
      <c r="AE197" s="174">
        <v>1981.0</v>
      </c>
      <c r="AF197" s="174">
        <v>151.0</v>
      </c>
      <c r="AH197" s="128"/>
      <c r="AI197" s="175">
        <v>43980.12569444445</v>
      </c>
      <c r="AJ197" s="175">
        <v>43980.68541666667</v>
      </c>
      <c r="AK197" s="8" t="s">
        <v>473</v>
      </c>
      <c r="AL197" s="8" t="s">
        <v>360</v>
      </c>
      <c r="AM197" s="8" t="s">
        <v>474</v>
      </c>
      <c r="AN197" s="8" t="s">
        <v>408</v>
      </c>
      <c r="AQ197" s="128"/>
      <c r="AR197" s="128"/>
      <c r="AS197" s="128"/>
      <c r="AT197" s="128"/>
      <c r="AU197" s="128"/>
      <c r="AV197" s="128"/>
    </row>
    <row r="198" ht="16.5" customHeight="1">
      <c r="A198" s="170">
        <v>43979.0</v>
      </c>
      <c r="B198" s="8" t="s">
        <v>215</v>
      </c>
      <c r="C198" s="128"/>
      <c r="D198" s="128"/>
      <c r="E198" s="128"/>
      <c r="F198" s="128"/>
      <c r="G198" s="128"/>
      <c r="H198" s="128"/>
      <c r="I198" s="128"/>
      <c r="J198" s="128"/>
      <c r="K198" s="128"/>
      <c r="L198" s="128"/>
      <c r="M198" s="128"/>
      <c r="N198" s="128"/>
      <c r="O198" s="128"/>
      <c r="P198" s="8">
        <v>171942.0</v>
      </c>
      <c r="Q198" s="8">
        <v>11423.0</v>
      </c>
      <c r="R198" s="8">
        <v>160519.0</v>
      </c>
      <c r="S198" s="8">
        <v>3994.0</v>
      </c>
      <c r="T198" s="8">
        <v>92.0</v>
      </c>
      <c r="U198" s="8">
        <v>119555.0</v>
      </c>
      <c r="V198" s="174">
        <v>4086.0</v>
      </c>
      <c r="W198" s="174">
        <v>115561.0</v>
      </c>
      <c r="Y198" s="174">
        <v>149.0</v>
      </c>
      <c r="Z198" s="179">
        <v>768.0</v>
      </c>
      <c r="AA198" s="174">
        <v>32.0</v>
      </c>
      <c r="AC198" s="174">
        <v>17.0</v>
      </c>
      <c r="AE198" s="174">
        <v>1981.0</v>
      </c>
      <c r="AF198" s="174">
        <v>151.0</v>
      </c>
      <c r="AH198" s="128"/>
      <c r="AI198" s="175">
        <v>43979.12569444445</v>
      </c>
      <c r="AJ198" s="175">
        <v>43979.68472222222</v>
      </c>
      <c r="AK198" s="8" t="s">
        <v>377</v>
      </c>
      <c r="AL198" s="8" t="s">
        <v>374</v>
      </c>
      <c r="AM198" s="8" t="s">
        <v>474</v>
      </c>
      <c r="AN198" s="8" t="s">
        <v>408</v>
      </c>
      <c r="AQ198" s="128"/>
      <c r="AR198" s="128"/>
      <c r="AS198" s="128"/>
      <c r="AT198" s="128"/>
      <c r="AU198" s="128"/>
      <c r="AV198" s="128"/>
    </row>
    <row r="199" ht="16.5" customHeight="1">
      <c r="A199" s="170">
        <v>43978.0</v>
      </c>
      <c r="B199" s="8" t="s">
        <v>215</v>
      </c>
      <c r="C199" s="128"/>
      <c r="D199" s="128"/>
      <c r="E199" s="128"/>
      <c r="F199" s="128"/>
      <c r="G199" s="128"/>
      <c r="H199" s="128"/>
      <c r="I199" s="128"/>
      <c r="J199" s="128"/>
      <c r="K199" s="128"/>
      <c r="L199" s="128"/>
      <c r="M199" s="128"/>
      <c r="N199" s="128"/>
      <c r="O199" s="128"/>
      <c r="P199" s="8">
        <v>167288.0</v>
      </c>
      <c r="Q199" s="8">
        <v>10661.0</v>
      </c>
      <c r="R199" s="8">
        <v>156627.0</v>
      </c>
      <c r="S199" s="8">
        <v>3947.0</v>
      </c>
      <c r="T199" s="8">
        <v>91.0</v>
      </c>
      <c r="U199" s="8">
        <v>116901.0</v>
      </c>
      <c r="V199" s="174">
        <v>4038.0</v>
      </c>
      <c r="W199" s="174">
        <v>112954.0</v>
      </c>
      <c r="Y199" s="174">
        <v>146.0</v>
      </c>
      <c r="Z199" s="179">
        <v>759.0</v>
      </c>
      <c r="AA199" s="174">
        <v>35.0</v>
      </c>
      <c r="AC199" s="174">
        <v>16.0</v>
      </c>
      <c r="AE199" s="174">
        <v>1795.0</v>
      </c>
      <c r="AF199" s="174">
        <v>148.0</v>
      </c>
      <c r="AH199" s="128"/>
      <c r="AI199" s="175">
        <v>43978.12569444445</v>
      </c>
      <c r="AJ199" s="175">
        <v>43978.711805555555</v>
      </c>
      <c r="AK199" s="8" t="s">
        <v>473</v>
      </c>
      <c r="AL199" s="8" t="s">
        <v>360</v>
      </c>
      <c r="AM199" s="8" t="s">
        <v>475</v>
      </c>
      <c r="AN199" s="8" t="s">
        <v>408</v>
      </c>
      <c r="AQ199" s="128"/>
      <c r="AR199" s="128"/>
      <c r="AS199" s="128"/>
      <c r="AT199" s="128"/>
      <c r="AU199" s="128"/>
      <c r="AV199" s="128"/>
    </row>
    <row r="200" ht="16.5" customHeight="1">
      <c r="A200" s="170">
        <v>43977.0</v>
      </c>
      <c r="B200" s="8" t="s">
        <v>215</v>
      </c>
      <c r="C200" s="128"/>
      <c r="D200" s="128"/>
      <c r="E200" s="128"/>
      <c r="F200" s="128"/>
      <c r="G200" s="128"/>
      <c r="H200" s="128"/>
      <c r="I200" s="128"/>
      <c r="J200" s="128"/>
      <c r="K200" s="128"/>
      <c r="L200" s="128"/>
      <c r="M200" s="128"/>
      <c r="N200" s="128"/>
      <c r="O200" s="128"/>
      <c r="P200" s="8">
        <v>163641.0</v>
      </c>
      <c r="Q200" s="8">
        <v>10541.0</v>
      </c>
      <c r="R200" s="8">
        <v>153100.0</v>
      </c>
      <c r="S200" s="8">
        <v>3879.0</v>
      </c>
      <c r="T200" s="8">
        <v>88.0</v>
      </c>
      <c r="U200" s="8">
        <v>115450.0</v>
      </c>
      <c r="V200" s="174">
        <v>3967.0</v>
      </c>
      <c r="W200" s="174">
        <v>111571.0</v>
      </c>
      <c r="Y200" s="174">
        <v>149.0</v>
      </c>
      <c r="Z200" s="179">
        <v>752.0</v>
      </c>
      <c r="AA200" s="174">
        <v>40.0</v>
      </c>
      <c r="AC200" s="174">
        <v>17.0</v>
      </c>
      <c r="AE200" s="174">
        <v>1795.0</v>
      </c>
      <c r="AF200" s="174">
        <v>148.0</v>
      </c>
      <c r="AH200" s="128"/>
      <c r="AI200" s="175">
        <v>43977.12569444445</v>
      </c>
      <c r="AJ200" s="175">
        <v>43977.72708333333</v>
      </c>
      <c r="AK200" s="8" t="s">
        <v>473</v>
      </c>
      <c r="AL200" s="8" t="s">
        <v>373</v>
      </c>
      <c r="AM200" s="8" t="s">
        <v>475</v>
      </c>
      <c r="AN200" s="8" t="s">
        <v>408</v>
      </c>
      <c r="AQ200" s="128"/>
      <c r="AR200" s="128"/>
      <c r="AS200" s="128"/>
      <c r="AT200" s="128"/>
      <c r="AU200" s="128"/>
      <c r="AV200" s="128"/>
    </row>
    <row r="201" ht="16.5" customHeight="1">
      <c r="A201" s="170">
        <v>43976.0</v>
      </c>
      <c r="B201" s="8" t="s">
        <v>215</v>
      </c>
      <c r="C201" s="128"/>
      <c r="D201" s="128"/>
      <c r="E201" s="128"/>
      <c r="F201" s="128"/>
      <c r="G201" s="128"/>
      <c r="H201" s="128"/>
      <c r="I201" s="128"/>
      <c r="J201" s="128"/>
      <c r="K201" s="128"/>
      <c r="L201" s="128"/>
      <c r="M201" s="128"/>
      <c r="N201" s="128"/>
      <c r="O201" s="128"/>
      <c r="P201" s="8">
        <v>160709.0</v>
      </c>
      <c r="Q201" s="8">
        <v>10503.0</v>
      </c>
      <c r="R201" s="8">
        <v>150206.0</v>
      </c>
      <c r="S201" s="8">
        <v>3861.0</v>
      </c>
      <c r="T201" s="8">
        <v>88.0</v>
      </c>
      <c r="U201" s="8">
        <v>113770.0</v>
      </c>
      <c r="V201" s="174">
        <v>3949.0</v>
      </c>
      <c r="W201" s="174">
        <v>109909.0</v>
      </c>
      <c r="Y201" s="174">
        <v>125.0</v>
      </c>
      <c r="Z201" s="179">
        <v>747.0</v>
      </c>
      <c r="AA201" s="174">
        <v>35.0</v>
      </c>
      <c r="AC201" s="174">
        <v>23.0</v>
      </c>
      <c r="AE201" s="174">
        <v>1376.0</v>
      </c>
      <c r="AF201" s="174">
        <v>148.0</v>
      </c>
      <c r="AH201" s="128"/>
      <c r="AI201" s="175">
        <v>43976.12569444445</v>
      </c>
      <c r="AJ201" s="175">
        <v>43976.68888888889</v>
      </c>
      <c r="AK201" s="8" t="s">
        <v>403</v>
      </c>
      <c r="AL201" s="8" t="s">
        <v>230</v>
      </c>
      <c r="AM201" s="8" t="s">
        <v>476</v>
      </c>
      <c r="AN201" s="8" t="s">
        <v>408</v>
      </c>
      <c r="AQ201" s="128"/>
      <c r="AR201" s="128"/>
      <c r="AS201" s="128"/>
      <c r="AT201" s="128"/>
      <c r="AU201" s="128"/>
      <c r="AV201" s="128"/>
    </row>
    <row r="202" ht="16.5" customHeight="1">
      <c r="A202" s="170">
        <v>43975.0</v>
      </c>
      <c r="B202" s="8" t="s">
        <v>215</v>
      </c>
      <c r="C202" s="128"/>
      <c r="D202" s="128"/>
      <c r="E202" s="128"/>
      <c r="F202" s="128"/>
      <c r="G202" s="128"/>
      <c r="H202" s="128"/>
      <c r="I202" s="128"/>
      <c r="J202" s="128"/>
      <c r="K202" s="128"/>
      <c r="L202" s="128"/>
      <c r="M202" s="128"/>
      <c r="N202" s="128"/>
      <c r="O202" s="128"/>
      <c r="P202" s="8">
        <v>158025.0</v>
      </c>
      <c r="Q202" s="8">
        <v>10456.0</v>
      </c>
      <c r="R202" s="8">
        <v>147569.0</v>
      </c>
      <c r="S202" s="8">
        <v>3842.0</v>
      </c>
      <c r="T202" s="8">
        <v>85.0</v>
      </c>
      <c r="U202" s="8">
        <v>112110.0</v>
      </c>
      <c r="V202" s="174">
        <v>3927.0</v>
      </c>
      <c r="W202" s="174">
        <v>108268.0</v>
      </c>
      <c r="Y202" s="174">
        <v>117.0</v>
      </c>
      <c r="Z202" s="179">
        <v>742.0</v>
      </c>
      <c r="AA202" s="174">
        <v>35.0</v>
      </c>
      <c r="AC202" s="174">
        <v>18.0</v>
      </c>
      <c r="AE202" s="174">
        <v>1376.0</v>
      </c>
      <c r="AF202" s="174">
        <v>148.0</v>
      </c>
      <c r="AH202" s="128"/>
      <c r="AI202" s="175">
        <v>43975.12569444445</v>
      </c>
      <c r="AJ202" s="175">
        <v>43975.64097222222</v>
      </c>
      <c r="AK202" s="8" t="s">
        <v>325</v>
      </c>
      <c r="AL202" s="8" t="s">
        <v>359</v>
      </c>
      <c r="AM202" s="8" t="s">
        <v>476</v>
      </c>
      <c r="AN202" s="8" t="s">
        <v>408</v>
      </c>
      <c r="AQ202" s="128"/>
      <c r="AR202" s="128"/>
      <c r="AS202" s="128"/>
      <c r="AT202" s="128"/>
      <c r="AU202" s="128"/>
      <c r="AV202" s="128"/>
    </row>
    <row r="203" ht="16.5" customHeight="1">
      <c r="A203" s="170">
        <v>43974.0</v>
      </c>
      <c r="B203" s="8" t="s">
        <v>215</v>
      </c>
      <c r="C203" s="128"/>
      <c r="D203" s="128"/>
      <c r="E203" s="128"/>
      <c r="F203" s="128"/>
      <c r="G203" s="128"/>
      <c r="H203" s="128"/>
      <c r="I203" s="128"/>
      <c r="J203" s="128"/>
      <c r="K203" s="128"/>
      <c r="L203" s="128"/>
      <c r="M203" s="128"/>
      <c r="N203" s="128"/>
      <c r="O203" s="128"/>
      <c r="P203" s="8">
        <v>154802.0</v>
      </c>
      <c r="Q203" s="8">
        <v>10343.0</v>
      </c>
      <c r="R203" s="8">
        <v>144459.0</v>
      </c>
      <c r="S203" s="8">
        <v>3779.0</v>
      </c>
      <c r="T203" s="8">
        <v>109.0</v>
      </c>
      <c r="U203" s="8">
        <v>110118.0</v>
      </c>
      <c r="V203" s="174">
        <v>3888.0</v>
      </c>
      <c r="W203" s="174">
        <v>106319.0</v>
      </c>
      <c r="Y203" s="174">
        <v>102.0</v>
      </c>
      <c r="Z203" s="179">
        <v>740.0</v>
      </c>
      <c r="AA203" s="174">
        <v>41.0</v>
      </c>
      <c r="AC203" s="174">
        <v>15.0</v>
      </c>
      <c r="AE203" s="174">
        <v>1376.0</v>
      </c>
      <c r="AF203" s="174">
        <v>147.0</v>
      </c>
      <c r="AH203" s="128"/>
      <c r="AI203" s="175">
        <v>43974.12569444445</v>
      </c>
      <c r="AJ203" s="175">
        <v>43974.71597222222</v>
      </c>
      <c r="AK203" s="8" t="s">
        <v>352</v>
      </c>
      <c r="AL203" s="8" t="s">
        <v>403</v>
      </c>
      <c r="AM203" s="8" t="s">
        <v>477</v>
      </c>
      <c r="AN203" s="8" t="s">
        <v>408</v>
      </c>
      <c r="AQ203" s="128"/>
      <c r="AR203" s="128"/>
      <c r="AS203" s="128"/>
      <c r="AT203" s="128"/>
      <c r="AU203" s="128"/>
      <c r="AV203" s="128"/>
    </row>
    <row r="204" ht="16.5" customHeight="1">
      <c r="A204" s="170">
        <v>43973.0</v>
      </c>
      <c r="B204" s="8" t="s">
        <v>215</v>
      </c>
      <c r="C204" s="128"/>
      <c r="D204" s="128"/>
      <c r="E204" s="128"/>
      <c r="F204" s="128"/>
      <c r="G204" s="128"/>
      <c r="H204" s="128"/>
      <c r="I204" s="128"/>
      <c r="J204" s="128"/>
      <c r="K204" s="128"/>
      <c r="L204" s="128"/>
      <c r="M204" s="128"/>
      <c r="N204" s="128"/>
      <c r="O204" s="128"/>
      <c r="P204" s="8">
        <v>150495.0</v>
      </c>
      <c r="Q204" s="8">
        <v>10226.0</v>
      </c>
      <c r="R204" s="8">
        <v>140269.0</v>
      </c>
      <c r="S204" s="8">
        <v>3770.0</v>
      </c>
      <c r="T204" s="8">
        <v>94.0</v>
      </c>
      <c r="U204" s="8">
        <v>107745.0</v>
      </c>
      <c r="V204" s="174">
        <v>3864.0</v>
      </c>
      <c r="W204" s="174">
        <v>103975.0</v>
      </c>
      <c r="Y204" s="174">
        <v>146.0</v>
      </c>
      <c r="Z204" s="179">
        <v>737.0</v>
      </c>
      <c r="AA204" s="174">
        <v>47.0</v>
      </c>
      <c r="AC204" s="174">
        <v>16.0</v>
      </c>
      <c r="AE204" s="174">
        <v>1376.0</v>
      </c>
      <c r="AF204" s="174">
        <v>147.0</v>
      </c>
      <c r="AH204" s="128"/>
      <c r="AI204" s="175">
        <v>43973.45833333333</v>
      </c>
      <c r="AJ204" s="175">
        <v>43973.695138888885</v>
      </c>
      <c r="AK204" s="8" t="s">
        <v>377</v>
      </c>
      <c r="AL204" s="8" t="s">
        <v>325</v>
      </c>
      <c r="AM204" s="8" t="s">
        <v>478</v>
      </c>
      <c r="AN204" s="8" t="s">
        <v>408</v>
      </c>
      <c r="AQ204" s="128"/>
      <c r="AR204" s="128"/>
      <c r="AS204" s="128"/>
      <c r="AT204" s="128"/>
      <c r="AU204" s="128"/>
      <c r="AV204" s="128"/>
    </row>
    <row r="205" ht="16.5" customHeight="1">
      <c r="A205" s="170">
        <v>43972.0</v>
      </c>
      <c r="B205" s="8" t="s">
        <v>215</v>
      </c>
      <c r="C205" s="128"/>
      <c r="D205" s="128"/>
      <c r="E205" s="128"/>
      <c r="F205" s="128"/>
      <c r="G205" s="128"/>
      <c r="H205" s="128"/>
      <c r="I205" s="128"/>
      <c r="J205" s="128"/>
      <c r="K205" s="128"/>
      <c r="L205" s="128"/>
      <c r="M205" s="128"/>
      <c r="N205" s="128"/>
      <c r="O205" s="128"/>
      <c r="P205" s="8">
        <v>146576.0</v>
      </c>
      <c r="Q205" s="8">
        <v>10166.0</v>
      </c>
      <c r="R205" s="8">
        <v>136410.0</v>
      </c>
      <c r="S205" s="8">
        <v>3725.0</v>
      </c>
      <c r="T205" s="8">
        <v>92.0</v>
      </c>
      <c r="U205" s="8">
        <v>105132.0</v>
      </c>
      <c r="V205" s="174">
        <v>3817.0</v>
      </c>
      <c r="W205" s="174">
        <v>101407.0</v>
      </c>
      <c r="Y205" s="174">
        <v>140.0</v>
      </c>
      <c r="Z205" s="179">
        <v>732.0</v>
      </c>
      <c r="AA205" s="174">
        <v>40.0</v>
      </c>
      <c r="AC205" s="174">
        <v>14.0</v>
      </c>
      <c r="AE205" s="174">
        <v>1406.0</v>
      </c>
      <c r="AF205" s="174">
        <v>145.0</v>
      </c>
      <c r="AH205" s="128"/>
      <c r="AI205" s="175">
        <v>43972.45833333333</v>
      </c>
      <c r="AJ205" s="175">
        <v>43972.694444444445</v>
      </c>
      <c r="AK205" s="8" t="s">
        <v>325</v>
      </c>
      <c r="AL205" s="8" t="s">
        <v>230</v>
      </c>
      <c r="AM205" s="8" t="s">
        <v>479</v>
      </c>
      <c r="AN205" s="8" t="s">
        <v>408</v>
      </c>
      <c r="AQ205" s="128"/>
      <c r="AR205" s="128"/>
      <c r="AS205" s="128"/>
      <c r="AT205" s="128"/>
      <c r="AU205" s="128"/>
      <c r="AV205" s="128"/>
    </row>
    <row r="206" ht="16.5" customHeight="1">
      <c r="A206" s="170">
        <v>43971.0</v>
      </c>
      <c r="B206" s="8" t="s">
        <v>215</v>
      </c>
      <c r="C206" s="128"/>
      <c r="D206" s="128"/>
      <c r="E206" s="128"/>
      <c r="F206" s="128"/>
      <c r="G206" s="128"/>
      <c r="H206" s="128"/>
      <c r="I206" s="128"/>
      <c r="J206" s="128"/>
      <c r="K206" s="128"/>
      <c r="L206" s="128"/>
      <c r="M206" s="128"/>
      <c r="N206" s="128"/>
      <c r="O206" s="128"/>
      <c r="P206" s="8">
        <v>142154.0</v>
      </c>
      <c r="Q206" s="8">
        <v>10072.0</v>
      </c>
      <c r="R206" s="8">
        <v>132082.0</v>
      </c>
      <c r="S206" s="8">
        <v>3701.0</v>
      </c>
      <c r="T206" s="8">
        <v>100.0</v>
      </c>
      <c r="U206" s="8">
        <v>102049.0</v>
      </c>
      <c r="V206" s="174">
        <v>3801.0</v>
      </c>
      <c r="W206" s="174">
        <v>98348.0</v>
      </c>
      <c r="Y206" s="174">
        <v>152.0</v>
      </c>
      <c r="Z206" s="179">
        <v>723.0</v>
      </c>
      <c r="AA206" s="174">
        <v>42.0</v>
      </c>
      <c r="AC206" s="174">
        <v>17.0</v>
      </c>
      <c r="AE206" s="174">
        <v>1406.0</v>
      </c>
      <c r="AF206" s="174">
        <v>144.0</v>
      </c>
      <c r="AH206" s="128"/>
      <c r="AI206" s="175">
        <v>43971.45833333333</v>
      </c>
      <c r="AJ206" s="175">
        <v>43971.69930555555</v>
      </c>
      <c r="AK206" s="8" t="s">
        <v>480</v>
      </c>
      <c r="AL206" s="8" t="s">
        <v>230</v>
      </c>
      <c r="AM206" s="8" t="s">
        <v>481</v>
      </c>
      <c r="AN206" s="8" t="s">
        <v>408</v>
      </c>
      <c r="AQ206" s="128"/>
      <c r="AR206" s="128"/>
      <c r="AS206" s="128"/>
      <c r="AT206" s="128"/>
      <c r="AU206" s="128"/>
      <c r="AV206" s="128"/>
    </row>
    <row r="207" ht="16.5" customHeight="1">
      <c r="A207" s="170">
        <v>43970.0</v>
      </c>
      <c r="B207" s="8" t="s">
        <v>215</v>
      </c>
      <c r="C207" s="128"/>
      <c r="D207" s="128"/>
      <c r="E207" s="128"/>
      <c r="F207" s="128"/>
      <c r="G207" s="128"/>
      <c r="H207" s="128"/>
      <c r="I207" s="128"/>
      <c r="J207" s="128"/>
      <c r="K207" s="128"/>
      <c r="L207" s="128"/>
      <c r="M207" s="128"/>
      <c r="N207" s="128"/>
      <c r="O207" s="128"/>
      <c r="P207" s="8">
        <v>138367.0</v>
      </c>
      <c r="Q207" s="8">
        <v>9997.0</v>
      </c>
      <c r="R207" s="8">
        <v>128370.0</v>
      </c>
      <c r="S207" s="8">
        <v>3636.0</v>
      </c>
      <c r="T207" s="8">
        <v>90.0</v>
      </c>
      <c r="U207" s="8">
        <v>99630.0</v>
      </c>
      <c r="V207" s="174">
        <v>3726.0</v>
      </c>
      <c r="W207" s="174">
        <v>95994.0</v>
      </c>
      <c r="Y207" s="174">
        <v>137.0</v>
      </c>
      <c r="Z207" s="179">
        <v>714.0</v>
      </c>
      <c r="AA207" s="174">
        <v>43.0</v>
      </c>
      <c r="AC207" s="174">
        <v>13.0</v>
      </c>
      <c r="AE207" s="174">
        <v>1406.0</v>
      </c>
      <c r="AF207" s="174">
        <v>140.0</v>
      </c>
      <c r="AH207" s="128"/>
      <c r="AI207" s="175">
        <v>43970.45833333333</v>
      </c>
      <c r="AJ207" s="175">
        <v>43970.725694444445</v>
      </c>
      <c r="AK207" s="8" t="s">
        <v>373</v>
      </c>
      <c r="AL207" s="8" t="s">
        <v>374</v>
      </c>
      <c r="AM207" s="8" t="s">
        <v>482</v>
      </c>
      <c r="AN207" s="8" t="s">
        <v>408</v>
      </c>
      <c r="AQ207" s="128"/>
      <c r="AR207" s="128"/>
      <c r="AS207" s="128"/>
      <c r="AT207" s="128"/>
      <c r="AU207" s="128"/>
      <c r="AV207" s="128"/>
    </row>
    <row r="208" ht="16.5" customHeight="1">
      <c r="A208" s="170">
        <v>43969.0</v>
      </c>
      <c r="B208" s="8" t="s">
        <v>215</v>
      </c>
      <c r="C208" s="128"/>
      <c r="D208" s="128"/>
      <c r="E208" s="128"/>
      <c r="F208" s="128"/>
      <c r="G208" s="128"/>
      <c r="H208" s="128"/>
      <c r="I208" s="128"/>
      <c r="J208" s="128"/>
      <c r="K208" s="128"/>
      <c r="L208" s="128"/>
      <c r="M208" s="128"/>
      <c r="N208" s="128"/>
      <c r="O208" s="128"/>
      <c r="P208" s="8">
        <v>134343.0</v>
      </c>
      <c r="Q208" s="8">
        <v>9905.0</v>
      </c>
      <c r="R208" s="8">
        <v>124438.0</v>
      </c>
      <c r="S208" s="8">
        <v>3604.0</v>
      </c>
      <c r="T208" s="8">
        <v>83.0</v>
      </c>
      <c r="U208" s="8">
        <v>97232.0</v>
      </c>
      <c r="V208" s="174">
        <v>3687.0</v>
      </c>
      <c r="W208" s="174">
        <v>93628.0</v>
      </c>
      <c r="Y208" s="174">
        <v>137.0</v>
      </c>
      <c r="Z208" s="179">
        <v>708.0</v>
      </c>
      <c r="AA208" s="174">
        <v>43.0</v>
      </c>
      <c r="AC208" s="174">
        <v>13.0</v>
      </c>
      <c r="AE208" s="174">
        <v>1406.0</v>
      </c>
      <c r="AF208" s="174">
        <v>138.0</v>
      </c>
      <c r="AH208" s="128"/>
      <c r="AI208" s="175">
        <v>43969.45833333333</v>
      </c>
      <c r="AJ208" s="175">
        <v>43969.70277777778</v>
      </c>
      <c r="AK208" s="8" t="s">
        <v>230</v>
      </c>
      <c r="AL208" s="8" t="s">
        <v>385</v>
      </c>
      <c r="AM208" s="8" t="s">
        <v>483</v>
      </c>
      <c r="AN208" s="8" t="s">
        <v>408</v>
      </c>
      <c r="AQ208" s="128"/>
      <c r="AR208" s="128"/>
      <c r="AS208" s="128"/>
      <c r="AT208" s="128"/>
      <c r="AU208" s="128"/>
      <c r="AV208" s="128"/>
    </row>
    <row r="209" ht="16.5" customHeight="1">
      <c r="A209" s="170">
        <v>43968.0</v>
      </c>
      <c r="B209" s="8" t="s">
        <v>215</v>
      </c>
      <c r="C209" s="128"/>
      <c r="D209" s="128"/>
      <c r="E209" s="128"/>
      <c r="F209" s="128"/>
      <c r="G209" s="128"/>
      <c r="H209" s="128"/>
      <c r="I209" s="128"/>
      <c r="J209" s="128"/>
      <c r="K209" s="128"/>
      <c r="L209" s="128"/>
      <c r="M209" s="128"/>
      <c r="N209" s="128"/>
      <c r="O209" s="128"/>
      <c r="P209" s="8">
        <v>131630.0</v>
      </c>
      <c r="Q209" s="8">
        <v>9829.0</v>
      </c>
      <c r="R209" s="8">
        <v>121801.0</v>
      </c>
      <c r="S209" s="8">
        <v>3542.0</v>
      </c>
      <c r="T209" s="8">
        <v>81.0</v>
      </c>
      <c r="U209" s="8">
        <v>94275.0</v>
      </c>
      <c r="V209" s="174">
        <v>3623.0</v>
      </c>
      <c r="W209" s="174">
        <v>90733.0</v>
      </c>
      <c r="Y209" s="8">
        <v>156.0</v>
      </c>
      <c r="Z209" s="179">
        <v>703.0</v>
      </c>
      <c r="AA209" s="174">
        <v>37.0</v>
      </c>
      <c r="AC209" s="174">
        <v>16.0</v>
      </c>
      <c r="AE209" s="174">
        <v>1406.0</v>
      </c>
      <c r="AF209" s="174">
        <v>137.0</v>
      </c>
      <c r="AH209" s="128"/>
      <c r="AI209" s="175">
        <v>43968.45833333333</v>
      </c>
      <c r="AJ209" s="175">
        <v>43968.70763888889</v>
      </c>
      <c r="AK209" s="8" t="s">
        <v>339</v>
      </c>
      <c r="AL209" s="8" t="s">
        <v>325</v>
      </c>
      <c r="AM209" s="8" t="s">
        <v>484</v>
      </c>
      <c r="AN209" s="8" t="s">
        <v>408</v>
      </c>
      <c r="AQ209" s="128"/>
      <c r="AR209" s="128"/>
      <c r="AS209" s="128"/>
      <c r="AT209" s="128"/>
      <c r="AU209" s="128"/>
      <c r="AV209" s="128"/>
    </row>
    <row r="210" ht="16.5" customHeight="1">
      <c r="A210" s="170">
        <v>43967.0</v>
      </c>
      <c r="B210" s="8" t="s">
        <v>215</v>
      </c>
      <c r="C210" s="128"/>
      <c r="D210" s="128"/>
      <c r="E210" s="128"/>
      <c r="F210" s="128"/>
      <c r="G210" s="128"/>
      <c r="H210" s="128"/>
      <c r="I210" s="128"/>
      <c r="J210" s="128"/>
      <c r="K210" s="128"/>
      <c r="L210" s="128"/>
      <c r="M210" s="128"/>
      <c r="N210" s="128"/>
      <c r="O210" s="128"/>
      <c r="P210" s="8">
        <v>127653.0</v>
      </c>
      <c r="Q210" s="8">
        <v>9744.0</v>
      </c>
      <c r="R210" s="8">
        <v>117909.0</v>
      </c>
      <c r="S210" s="8">
        <v>3534.0</v>
      </c>
      <c r="T210" s="8">
        <v>78.0</v>
      </c>
      <c r="U210" s="8">
        <v>92121.0</v>
      </c>
      <c r="V210" s="174">
        <v>3612.0</v>
      </c>
      <c r="W210" s="174">
        <v>88587.0</v>
      </c>
      <c r="Y210" s="174">
        <v>153.0</v>
      </c>
      <c r="Z210" s="179">
        <v>699.0</v>
      </c>
      <c r="AA210" s="174">
        <v>48.0</v>
      </c>
      <c r="AC210" s="174">
        <v>16.0</v>
      </c>
      <c r="AE210" s="174">
        <v>1406.0</v>
      </c>
      <c r="AF210" s="174">
        <v>137.0</v>
      </c>
      <c r="AH210" s="128"/>
      <c r="AI210" s="175">
        <v>43967.45833333333</v>
      </c>
      <c r="AJ210" s="175">
        <v>43967.66111111111</v>
      </c>
      <c r="AK210" s="8" t="s">
        <v>385</v>
      </c>
      <c r="AL210" s="8" t="s">
        <v>393</v>
      </c>
      <c r="AM210" s="8" t="s">
        <v>484</v>
      </c>
      <c r="AN210" s="8" t="s">
        <v>408</v>
      </c>
      <c r="AQ210" s="128"/>
      <c r="AR210" s="128"/>
      <c r="AS210" s="128"/>
      <c r="AT210" s="128"/>
      <c r="AU210" s="128"/>
      <c r="AV210" s="128"/>
    </row>
    <row r="211" ht="16.5" customHeight="1">
      <c r="A211" s="170">
        <v>43966.0</v>
      </c>
      <c r="B211" s="8" t="s">
        <v>215</v>
      </c>
      <c r="C211" s="128"/>
      <c r="D211" s="128"/>
      <c r="E211" s="128"/>
      <c r="F211" s="128"/>
      <c r="G211" s="128"/>
      <c r="H211" s="128"/>
      <c r="I211" s="128"/>
      <c r="J211" s="128"/>
      <c r="K211" s="128"/>
      <c r="L211" s="128"/>
      <c r="M211" s="128"/>
      <c r="N211" s="128"/>
      <c r="O211" s="128"/>
      <c r="P211" s="8">
        <v>122177.0</v>
      </c>
      <c r="Q211" s="8">
        <v>9473.0</v>
      </c>
      <c r="R211" s="8">
        <v>112704.0</v>
      </c>
      <c r="S211" s="8">
        <v>3470.0</v>
      </c>
      <c r="T211" s="8">
        <v>71.0</v>
      </c>
      <c r="U211" s="8">
        <v>89444.0</v>
      </c>
      <c r="V211" s="174">
        <v>3541.0</v>
      </c>
      <c r="W211" s="174">
        <v>85965.0</v>
      </c>
      <c r="Y211" s="174">
        <v>161.0</v>
      </c>
      <c r="Z211" s="179">
        <v>691.0</v>
      </c>
      <c r="AA211" s="174">
        <v>46.0</v>
      </c>
      <c r="AC211" s="174">
        <v>19.0</v>
      </c>
      <c r="AE211" s="174">
        <v>1406.0</v>
      </c>
      <c r="AF211" s="174">
        <v>137.0</v>
      </c>
      <c r="AH211" s="128"/>
      <c r="AI211" s="175">
        <v>43966.45833333333</v>
      </c>
      <c r="AJ211" s="175">
        <v>43966.70416666666</v>
      </c>
      <c r="AK211" s="8" t="s">
        <v>485</v>
      </c>
      <c r="AL211" s="8" t="s">
        <v>388</v>
      </c>
      <c r="AM211" s="8" t="s">
        <v>484</v>
      </c>
      <c r="AN211" s="8" t="s">
        <v>408</v>
      </c>
      <c r="AQ211" s="128"/>
      <c r="AR211" s="128"/>
      <c r="AS211" s="128"/>
      <c r="AT211" s="128"/>
      <c r="AU211" s="128"/>
      <c r="AV211" s="128"/>
    </row>
    <row r="212" ht="16.5" customHeight="1">
      <c r="A212" s="170">
        <v>43965.0</v>
      </c>
      <c r="B212" s="8" t="s">
        <v>215</v>
      </c>
      <c r="C212" s="128"/>
      <c r="D212" s="128"/>
      <c r="E212" s="128"/>
      <c r="F212" s="128"/>
      <c r="G212" s="128"/>
      <c r="H212" s="128"/>
      <c r="I212" s="128"/>
      <c r="J212" s="128"/>
      <c r="K212" s="128"/>
      <c r="L212" s="128"/>
      <c r="M212" s="128"/>
      <c r="N212" s="128"/>
      <c r="O212" s="128"/>
      <c r="P212" s="8">
        <v>118247.0</v>
      </c>
      <c r="Q212" s="8">
        <v>9287.0</v>
      </c>
      <c r="R212" s="8">
        <v>108960.0</v>
      </c>
      <c r="S212" s="8">
        <v>3407.0</v>
      </c>
      <c r="T212" s="8">
        <v>72.0</v>
      </c>
      <c r="U212" s="8">
        <v>83909.0</v>
      </c>
      <c r="V212" s="174">
        <v>3479.0</v>
      </c>
      <c r="W212" s="174">
        <v>80571.0</v>
      </c>
      <c r="Y212" s="174">
        <v>163.0</v>
      </c>
      <c r="Z212" s="179">
        <v>685.0</v>
      </c>
      <c r="AA212" s="174">
        <v>38.0</v>
      </c>
      <c r="AC212" s="174">
        <v>17.0</v>
      </c>
      <c r="AE212" s="174">
        <v>1406.0</v>
      </c>
      <c r="AF212" s="174">
        <v>137.0</v>
      </c>
      <c r="AH212" s="128"/>
      <c r="AI212" s="175">
        <v>43965.45833333333</v>
      </c>
      <c r="AJ212" s="175">
        <v>43965.67152777778</v>
      </c>
      <c r="AK212" s="8" t="s">
        <v>389</v>
      </c>
      <c r="AL212" s="8" t="s">
        <v>360</v>
      </c>
      <c r="AM212" s="8" t="s">
        <v>486</v>
      </c>
      <c r="AN212" s="8" t="s">
        <v>408</v>
      </c>
      <c r="AQ212" s="128"/>
      <c r="AR212" s="128"/>
      <c r="AS212" s="128"/>
      <c r="AT212" s="128"/>
      <c r="AU212" s="128"/>
      <c r="AV212" s="128"/>
    </row>
    <row r="213" ht="16.5" customHeight="1">
      <c r="A213" s="170">
        <v>43964.0</v>
      </c>
      <c r="B213" s="8" t="s">
        <v>215</v>
      </c>
      <c r="C213" s="128"/>
      <c r="D213" s="128"/>
      <c r="E213" s="128"/>
      <c r="F213" s="128"/>
      <c r="G213" s="128"/>
      <c r="H213" s="128"/>
      <c r="I213" s="128"/>
      <c r="J213" s="128"/>
      <c r="K213" s="128"/>
      <c r="L213" s="128"/>
      <c r="M213" s="128"/>
      <c r="N213" s="128"/>
      <c r="O213" s="128"/>
      <c r="P213" s="8">
        <v>114574.0</v>
      </c>
      <c r="Q213" s="8">
        <v>9160.0</v>
      </c>
      <c r="R213" s="8">
        <v>105414.0</v>
      </c>
      <c r="S213" s="8">
        <v>3338.0</v>
      </c>
      <c r="T213" s="8">
        <v>78.0</v>
      </c>
      <c r="U213" s="8">
        <v>77542.0</v>
      </c>
      <c r="V213" s="174">
        <v>3416.0</v>
      </c>
      <c r="W213" s="174">
        <v>80571.0</v>
      </c>
      <c r="Y213" s="174">
        <v>162.0</v>
      </c>
      <c r="Z213" s="179">
        <v>678.0</v>
      </c>
      <c r="AA213" s="174">
        <v>38.0</v>
      </c>
      <c r="AC213" s="174">
        <v>17.0</v>
      </c>
      <c r="AE213" s="174">
        <v>1406.0</v>
      </c>
      <c r="AF213" s="174">
        <v>134.0</v>
      </c>
      <c r="AH213" s="128"/>
      <c r="AI213" s="175">
        <v>43964.45833333333</v>
      </c>
      <c r="AJ213" s="162"/>
      <c r="AK213" s="162"/>
      <c r="AL213" s="162"/>
      <c r="AM213" s="8" t="s">
        <v>487</v>
      </c>
      <c r="AN213" s="8" t="s">
        <v>408</v>
      </c>
      <c r="AQ213" s="128"/>
      <c r="AR213" s="128"/>
      <c r="AS213" s="128"/>
      <c r="AT213" s="128"/>
      <c r="AU213" s="128"/>
      <c r="AV213" s="128"/>
    </row>
    <row r="214" ht="16.5" customHeight="1">
      <c r="A214" s="170">
        <v>43963.0</v>
      </c>
      <c r="B214" s="8" t="s">
        <v>215</v>
      </c>
      <c r="C214" s="128"/>
      <c r="D214" s="128"/>
      <c r="E214" s="128"/>
      <c r="F214" s="128"/>
      <c r="G214" s="128"/>
      <c r="H214" s="128"/>
      <c r="I214" s="128"/>
      <c r="J214" s="128"/>
      <c r="K214" s="128"/>
      <c r="L214" s="128"/>
      <c r="M214" s="128"/>
      <c r="N214" s="128"/>
      <c r="O214" s="128"/>
      <c r="P214" s="8">
        <v>110253.0</v>
      </c>
      <c r="Q214" s="8">
        <v>9019.0</v>
      </c>
      <c r="R214" s="8">
        <v>101234.0</v>
      </c>
      <c r="S214" s="8">
        <v>3222.0</v>
      </c>
      <c r="T214" s="8">
        <v>64.0</v>
      </c>
      <c r="U214" s="128"/>
      <c r="V214" s="174">
        <v>3286.0</v>
      </c>
      <c r="W214" s="174">
        <v>74320.0</v>
      </c>
      <c r="Y214" s="174">
        <v>165.0</v>
      </c>
      <c r="Z214" s="179">
        <v>673.0</v>
      </c>
      <c r="AA214" s="174">
        <v>39.0</v>
      </c>
      <c r="AC214" s="174">
        <v>25.0</v>
      </c>
      <c r="AE214" s="174">
        <v>1125.0</v>
      </c>
      <c r="AF214" s="174">
        <v>130.0</v>
      </c>
      <c r="AH214" s="128"/>
      <c r="AI214" s="175">
        <v>43963.49444444444</v>
      </c>
      <c r="AJ214" s="175">
        <v>43963.71875</v>
      </c>
      <c r="AK214" s="8" t="s">
        <v>374</v>
      </c>
      <c r="AL214" s="8" t="s">
        <v>360</v>
      </c>
      <c r="AM214" s="8" t="s">
        <v>487</v>
      </c>
      <c r="AN214" s="8" t="s">
        <v>408</v>
      </c>
      <c r="AQ214" s="128"/>
      <c r="AR214" s="128"/>
      <c r="AS214" s="128"/>
      <c r="AT214" s="128"/>
      <c r="AU214" s="128"/>
      <c r="AV214" s="128"/>
    </row>
    <row r="215" ht="16.5" customHeight="1">
      <c r="A215" s="170">
        <v>43962.0</v>
      </c>
      <c r="B215" s="8" t="s">
        <v>215</v>
      </c>
      <c r="C215" s="128"/>
      <c r="D215" s="128"/>
      <c r="E215" s="128"/>
      <c r="F215" s="128"/>
      <c r="G215" s="128"/>
      <c r="H215" s="128"/>
      <c r="I215" s="128"/>
      <c r="J215" s="128"/>
      <c r="K215" s="128"/>
      <c r="L215" s="128"/>
      <c r="M215" s="128"/>
      <c r="N215" s="128"/>
      <c r="O215" s="128"/>
      <c r="P215" s="8">
        <v>107202.0</v>
      </c>
      <c r="Q215" s="8">
        <v>8931.0</v>
      </c>
      <c r="R215" s="8">
        <v>98271.0</v>
      </c>
      <c r="S215" s="8">
        <v>3222.0</v>
      </c>
      <c r="T215" s="8">
        <v>64.0</v>
      </c>
      <c r="U215" s="128"/>
      <c r="V215" s="174">
        <v>3286.0</v>
      </c>
      <c r="W215" s="174">
        <v>74320.0</v>
      </c>
      <c r="Y215" s="174">
        <v>164.0</v>
      </c>
      <c r="Z215" s="179">
        <v>673.0</v>
      </c>
      <c r="AA215" s="174">
        <v>40.0</v>
      </c>
      <c r="AC215" s="174">
        <v>23.0</v>
      </c>
      <c r="AE215" s="174">
        <v>1125.0</v>
      </c>
      <c r="AF215" s="174">
        <v>130.0</v>
      </c>
      <c r="AH215" s="128"/>
      <c r="AI215" s="175">
        <v>43962.45833333333</v>
      </c>
      <c r="AJ215" s="175">
        <v>43962.69791666667</v>
      </c>
      <c r="AK215" s="8" t="s">
        <v>388</v>
      </c>
      <c r="AL215" s="8" t="s">
        <v>385</v>
      </c>
      <c r="AM215" s="8" t="s">
        <v>487</v>
      </c>
      <c r="AN215" s="8" t="s">
        <v>408</v>
      </c>
      <c r="AQ215" s="128"/>
      <c r="AR215" s="128"/>
      <c r="AS215" s="128"/>
      <c r="AT215" s="128"/>
      <c r="AU215" s="128"/>
      <c r="AV215" s="128"/>
    </row>
    <row r="216" ht="16.5" customHeight="1">
      <c r="A216" s="170">
        <v>43961.0</v>
      </c>
      <c r="B216" s="8" t="s">
        <v>215</v>
      </c>
      <c r="C216" s="128"/>
      <c r="D216" s="128"/>
      <c r="E216" s="128"/>
      <c r="F216" s="128"/>
      <c r="G216" s="128"/>
      <c r="H216" s="128"/>
      <c r="I216" s="128"/>
      <c r="J216" s="128"/>
      <c r="K216" s="128"/>
      <c r="L216" s="128"/>
      <c r="M216" s="128"/>
      <c r="N216" s="128"/>
      <c r="O216" s="128"/>
      <c r="P216" s="8">
        <v>103775.0</v>
      </c>
      <c r="Q216" s="8">
        <v>8663.0</v>
      </c>
      <c r="R216" s="8">
        <v>95112.0</v>
      </c>
      <c r="S216" s="8">
        <v>3171.0</v>
      </c>
      <c r="T216" s="8">
        <v>57.0</v>
      </c>
      <c r="U216" s="128"/>
      <c r="V216" s="174">
        <v>3228.0</v>
      </c>
      <c r="W216" s="174">
        <v>72279.0</v>
      </c>
      <c r="Y216" s="174">
        <v>164.0</v>
      </c>
      <c r="Z216" s="179">
        <v>670.0</v>
      </c>
      <c r="AA216" s="174">
        <v>45.0</v>
      </c>
      <c r="AC216" s="174">
        <v>22.0</v>
      </c>
      <c r="AE216" s="174">
        <v>1125.0</v>
      </c>
      <c r="AF216" s="174">
        <v>127.0</v>
      </c>
      <c r="AH216" s="128"/>
      <c r="AI216" s="175">
        <v>43961.45833333333</v>
      </c>
      <c r="AJ216" s="175">
        <v>43961.69236111111</v>
      </c>
      <c r="AK216" s="8" t="s">
        <v>398</v>
      </c>
      <c r="AL216" s="8" t="s">
        <v>385</v>
      </c>
      <c r="AM216" s="8" t="s">
        <v>487</v>
      </c>
      <c r="AN216" s="8" t="s">
        <v>408</v>
      </c>
      <c r="AQ216" s="128"/>
      <c r="AR216" s="128"/>
      <c r="AS216" s="128"/>
      <c r="AT216" s="128"/>
      <c r="AU216" s="128"/>
      <c r="AV216" s="128"/>
    </row>
    <row r="217" ht="16.5" customHeight="1">
      <c r="A217" s="170">
        <v>43960.0</v>
      </c>
      <c r="B217" s="8" t="s">
        <v>215</v>
      </c>
      <c r="C217" s="128"/>
      <c r="D217" s="128"/>
      <c r="E217" s="128"/>
      <c r="F217" s="128"/>
      <c r="G217" s="128"/>
      <c r="H217" s="128"/>
      <c r="I217" s="128"/>
      <c r="J217" s="128"/>
      <c r="K217" s="128"/>
      <c r="L217" s="128"/>
      <c r="M217" s="128"/>
      <c r="N217" s="128"/>
      <c r="O217" s="128"/>
      <c r="P217" s="8">
        <v>100588.0</v>
      </c>
      <c r="Q217" s="8">
        <v>8556.0</v>
      </c>
      <c r="R217" s="8">
        <v>92032.0</v>
      </c>
      <c r="S217" s="8">
        <v>3111.0</v>
      </c>
      <c r="T217" s="8">
        <v>49.0</v>
      </c>
      <c r="U217" s="128"/>
      <c r="V217" s="174">
        <v>3160.0</v>
      </c>
      <c r="W217" s="174">
        <v>71460.0</v>
      </c>
      <c r="Y217" s="174">
        <v>139.0</v>
      </c>
      <c r="Z217" s="179">
        <v>662.0</v>
      </c>
      <c r="AA217" s="174">
        <v>34.0</v>
      </c>
      <c r="AC217" s="174">
        <v>19.0</v>
      </c>
      <c r="AE217" s="174">
        <v>1125.0</v>
      </c>
      <c r="AF217" s="174">
        <v>127.0</v>
      </c>
      <c r="AH217" s="128"/>
      <c r="AI217" s="175">
        <v>43960.45833333333</v>
      </c>
      <c r="AJ217" s="175">
        <v>43960.652083333334</v>
      </c>
      <c r="AK217" s="8" t="s">
        <v>385</v>
      </c>
      <c r="AL217" s="8" t="s">
        <v>360</v>
      </c>
      <c r="AM217" s="8" t="s">
        <v>487</v>
      </c>
      <c r="AN217" s="8" t="s">
        <v>408</v>
      </c>
      <c r="AQ217" s="128"/>
      <c r="AR217" s="128"/>
      <c r="AS217" s="128"/>
      <c r="AT217" s="128"/>
      <c r="AU217" s="128"/>
      <c r="AV217" s="128"/>
    </row>
    <row r="218" ht="16.5" customHeight="1">
      <c r="A218" s="170">
        <v>43959.0</v>
      </c>
      <c r="B218" s="8" t="s">
        <v>215</v>
      </c>
      <c r="C218" s="128"/>
      <c r="D218" s="128"/>
      <c r="E218" s="128"/>
      <c r="F218" s="128"/>
      <c r="G218" s="128"/>
      <c r="H218" s="128"/>
      <c r="I218" s="128"/>
      <c r="J218" s="128"/>
      <c r="K218" s="128"/>
      <c r="L218" s="128"/>
      <c r="M218" s="128"/>
      <c r="N218" s="128"/>
      <c r="O218" s="128"/>
      <c r="P218" s="8">
        <v>96598.0</v>
      </c>
      <c r="Q218" s="8">
        <v>8372.0</v>
      </c>
      <c r="R218" s="8">
        <v>88226.0</v>
      </c>
      <c r="S218" s="8">
        <v>3032.0</v>
      </c>
      <c r="T218" s="8">
        <v>36.0</v>
      </c>
      <c r="U218" s="128"/>
      <c r="V218" s="174">
        <v>3068.0</v>
      </c>
      <c r="W218" s="174">
        <v>69625.0</v>
      </c>
      <c r="Y218" s="174">
        <v>159.0</v>
      </c>
      <c r="Z218" s="179">
        <v>659.0</v>
      </c>
      <c r="AA218" s="174">
        <v>42.0</v>
      </c>
      <c r="AC218" s="174">
        <v>18.0</v>
      </c>
      <c r="AE218" s="174">
        <v>1125.0</v>
      </c>
      <c r="AF218" s="174">
        <v>124.0</v>
      </c>
      <c r="AH218" s="128"/>
      <c r="AI218" s="175">
        <v>43959.45833333333</v>
      </c>
      <c r="AJ218" s="175">
        <v>43959.68888888889</v>
      </c>
      <c r="AK218" s="8" t="s">
        <v>488</v>
      </c>
      <c r="AL218" s="8" t="s">
        <v>373</v>
      </c>
      <c r="AM218" s="8" t="s">
        <v>487</v>
      </c>
      <c r="AN218" s="8" t="s">
        <v>408</v>
      </c>
      <c r="AQ218" s="128"/>
      <c r="AR218" s="128"/>
      <c r="AS218" s="128"/>
      <c r="AT218" s="128"/>
      <c r="AU218" s="128"/>
      <c r="AV218" s="128"/>
    </row>
    <row r="219" ht="16.5" customHeight="1">
      <c r="A219" s="170">
        <v>43958.0</v>
      </c>
      <c r="B219" s="8" t="s">
        <v>215</v>
      </c>
      <c r="C219" s="128"/>
      <c r="D219" s="128"/>
      <c r="E219" s="128"/>
      <c r="F219" s="128"/>
      <c r="G219" s="128"/>
      <c r="H219" s="128"/>
      <c r="I219" s="128"/>
      <c r="J219" s="128"/>
      <c r="K219" s="128"/>
      <c r="L219" s="128"/>
      <c r="M219" s="128"/>
      <c r="N219" s="128"/>
      <c r="O219" s="128"/>
      <c r="P219" s="8">
        <v>93518.0</v>
      </c>
      <c r="Q219" s="8">
        <v>8214.0</v>
      </c>
      <c r="R219" s="8">
        <v>85304.0</v>
      </c>
      <c r="S219" s="8">
        <v>2957.0</v>
      </c>
      <c r="T219" s="8">
        <v>32.0</v>
      </c>
      <c r="U219" s="128"/>
      <c r="V219" s="174">
        <v>2989.0</v>
      </c>
      <c r="W219" s="174">
        <v>67469.0</v>
      </c>
      <c r="Y219" s="174">
        <v>171.0</v>
      </c>
      <c r="Z219" s="179">
        <v>645.0</v>
      </c>
      <c r="AA219" s="174">
        <v>48.0</v>
      </c>
      <c r="AC219" s="174">
        <v>23.0</v>
      </c>
      <c r="AE219" s="174">
        <v>1125.0</v>
      </c>
      <c r="AF219" s="174">
        <v>121.0</v>
      </c>
      <c r="AH219" s="128"/>
      <c r="AI219" s="175">
        <v>43958.45833333333</v>
      </c>
      <c r="AJ219" s="175">
        <v>43958.67569444445</v>
      </c>
      <c r="AK219" s="8" t="s">
        <v>385</v>
      </c>
      <c r="AL219" s="8" t="s">
        <v>230</v>
      </c>
      <c r="AM219" s="8" t="s">
        <v>487</v>
      </c>
      <c r="AN219" s="8" t="s">
        <v>408</v>
      </c>
      <c r="AQ219" s="128"/>
      <c r="AR219" s="128"/>
      <c r="AS219" s="128"/>
      <c r="AT219" s="128"/>
      <c r="AU219" s="128"/>
      <c r="AV219" s="128"/>
    </row>
    <row r="220" ht="16.5" customHeight="1">
      <c r="A220" s="170">
        <v>43957.0</v>
      </c>
      <c r="B220" s="8" t="s">
        <v>215</v>
      </c>
      <c r="C220" s="128"/>
      <c r="D220" s="128"/>
      <c r="E220" s="128"/>
      <c r="F220" s="128"/>
      <c r="G220" s="128"/>
      <c r="H220" s="128"/>
      <c r="I220" s="128"/>
      <c r="J220" s="128"/>
      <c r="K220" s="128"/>
      <c r="L220" s="128"/>
      <c r="M220" s="128"/>
      <c r="N220" s="128"/>
      <c r="O220" s="128"/>
      <c r="P220" s="8">
        <v>89702.0</v>
      </c>
      <c r="Q220" s="8">
        <v>8057.0</v>
      </c>
      <c r="R220" s="8">
        <v>81645.0</v>
      </c>
      <c r="S220" s="8">
        <v>2887.0</v>
      </c>
      <c r="T220" s="8">
        <v>29.0</v>
      </c>
      <c r="U220" s="128"/>
      <c r="V220" s="174">
        <v>2916.0</v>
      </c>
      <c r="W220" s="174">
        <v>65060.0</v>
      </c>
      <c r="Y220" s="174">
        <v>191.0</v>
      </c>
      <c r="Z220" s="179">
        <v>641.0</v>
      </c>
      <c r="AA220" s="174">
        <v>47.0</v>
      </c>
      <c r="AC220" s="174">
        <v>20.0</v>
      </c>
      <c r="AE220" s="174">
        <v>1125.0</v>
      </c>
      <c r="AF220" s="174">
        <v>115.0</v>
      </c>
      <c r="AH220" s="128"/>
      <c r="AI220" s="175">
        <v>43957.45833333333</v>
      </c>
      <c r="AJ220" s="175">
        <v>43957.65277777778</v>
      </c>
      <c r="AK220" s="8" t="s">
        <v>398</v>
      </c>
      <c r="AL220" s="8" t="s">
        <v>325</v>
      </c>
      <c r="AM220" s="8" t="s">
        <v>487</v>
      </c>
      <c r="AN220" s="8" t="s">
        <v>408</v>
      </c>
      <c r="AQ220" s="128"/>
      <c r="AR220" s="128"/>
      <c r="AS220" s="128"/>
      <c r="AT220" s="128"/>
      <c r="AU220" s="128"/>
      <c r="AV220" s="128"/>
    </row>
    <row r="221" ht="16.5" customHeight="1">
      <c r="A221" s="170">
        <v>43956.0</v>
      </c>
      <c r="B221" s="8" t="s">
        <v>215</v>
      </c>
      <c r="C221" s="128"/>
      <c r="D221" s="128"/>
      <c r="E221" s="128"/>
      <c r="F221" s="128"/>
      <c r="G221" s="128"/>
      <c r="H221" s="128"/>
      <c r="I221" s="128"/>
      <c r="J221" s="128"/>
      <c r="K221" s="128"/>
      <c r="L221" s="128"/>
      <c r="M221" s="128"/>
      <c r="N221" s="128"/>
      <c r="O221" s="128"/>
      <c r="P221" s="8">
        <v>86610.0</v>
      </c>
      <c r="Q221" s="8">
        <v>7940.0</v>
      </c>
      <c r="R221" s="8">
        <v>78670.0</v>
      </c>
      <c r="S221" s="8">
        <v>2817.0</v>
      </c>
      <c r="T221" s="8">
        <v>22.0</v>
      </c>
      <c r="U221" s="128"/>
      <c r="V221" s="174">
        <v>2839.0</v>
      </c>
      <c r="W221" s="174">
        <v>62585.0</v>
      </c>
      <c r="Y221" s="174">
        <v>219.0</v>
      </c>
      <c r="Z221" s="179">
        <v>622.0</v>
      </c>
      <c r="AA221" s="174">
        <v>49.0</v>
      </c>
      <c r="AC221" s="174">
        <v>25.0</v>
      </c>
      <c r="AE221" s="174">
        <v>860.0</v>
      </c>
      <c r="AF221" s="174">
        <v>113.0</v>
      </c>
      <c r="AH221" s="128"/>
      <c r="AI221" s="175">
        <v>43956.45833333333</v>
      </c>
      <c r="AJ221" s="175">
        <v>43956.68611111111</v>
      </c>
      <c r="AK221" s="8" t="s">
        <v>393</v>
      </c>
      <c r="AL221" s="8" t="s">
        <v>385</v>
      </c>
      <c r="AM221" s="8" t="s">
        <v>487</v>
      </c>
      <c r="AN221" s="8" t="s">
        <v>408</v>
      </c>
      <c r="AQ221" s="128"/>
      <c r="AR221" s="128"/>
      <c r="AS221" s="128"/>
      <c r="AT221" s="128"/>
      <c r="AU221" s="128"/>
      <c r="AV221" s="128"/>
    </row>
    <row r="222" ht="16.5" customHeight="1">
      <c r="A222" s="170">
        <v>43955.0</v>
      </c>
      <c r="B222" s="8" t="s">
        <v>215</v>
      </c>
      <c r="C222" s="128"/>
      <c r="D222" s="128"/>
      <c r="E222" s="128"/>
      <c r="F222" s="128"/>
      <c r="G222" s="128"/>
      <c r="H222" s="128"/>
      <c r="I222" s="128"/>
      <c r="J222" s="128"/>
      <c r="K222" s="128"/>
      <c r="L222" s="128"/>
      <c r="M222" s="128"/>
      <c r="N222" s="128"/>
      <c r="O222" s="128"/>
      <c r="P222" s="8">
        <v>83706.0</v>
      </c>
      <c r="Q222" s="8">
        <v>7855.0</v>
      </c>
      <c r="R222" s="8">
        <v>75851.0</v>
      </c>
      <c r="S222" s="8">
        <v>2745.0</v>
      </c>
      <c r="T222" s="8">
        <v>14.0</v>
      </c>
      <c r="U222" s="128"/>
      <c r="V222" s="174">
        <v>2759.0</v>
      </c>
      <c r="W222" s="174">
        <v>60698.0</v>
      </c>
      <c r="Y222" s="174">
        <v>207.0</v>
      </c>
      <c r="Z222" s="179">
        <v>608.0</v>
      </c>
      <c r="AA222" s="174">
        <v>41.0</v>
      </c>
      <c r="AC222" s="174">
        <v>17.0</v>
      </c>
      <c r="AE222" s="174">
        <v>860.0</v>
      </c>
      <c r="AF222" s="174">
        <v>109.0</v>
      </c>
      <c r="AH222" s="128"/>
      <c r="AI222" s="175">
        <v>43955.45833333333</v>
      </c>
      <c r="AJ222" s="175">
        <v>43955.69097222222</v>
      </c>
      <c r="AK222" s="8" t="s">
        <v>385</v>
      </c>
      <c r="AL222" s="8" t="s">
        <v>325</v>
      </c>
      <c r="AM222" s="8" t="s">
        <v>487</v>
      </c>
      <c r="AN222" s="8" t="s">
        <v>408</v>
      </c>
      <c r="AQ222" s="128"/>
      <c r="AR222" s="128"/>
      <c r="AS222" s="128"/>
      <c r="AT222" s="128"/>
      <c r="AU222" s="128"/>
      <c r="AV222" s="128"/>
    </row>
    <row r="223" ht="16.5" customHeight="1">
      <c r="A223" s="170">
        <v>43954.0</v>
      </c>
      <c r="B223" s="8" t="s">
        <v>215</v>
      </c>
      <c r="C223" s="128"/>
      <c r="D223" s="128"/>
      <c r="E223" s="128"/>
      <c r="F223" s="128"/>
      <c r="G223" s="128"/>
      <c r="H223" s="128"/>
      <c r="I223" s="128"/>
      <c r="J223" s="128"/>
      <c r="K223" s="128"/>
      <c r="L223" s="128"/>
      <c r="M223" s="128"/>
      <c r="N223" s="128"/>
      <c r="O223" s="128"/>
      <c r="P223" s="8">
        <v>81009.0</v>
      </c>
      <c r="Q223" s="8">
        <v>7723.0</v>
      </c>
      <c r="R223" s="8">
        <v>73286.0</v>
      </c>
      <c r="S223" s="128"/>
      <c r="T223" s="128"/>
      <c r="U223" s="128"/>
      <c r="V223" s="174">
        <v>2680.0</v>
      </c>
      <c r="W223" s="174">
        <v>59374.0</v>
      </c>
      <c r="Y223" s="174">
        <v>205.0</v>
      </c>
      <c r="Z223" s="179">
        <v>598.0</v>
      </c>
      <c r="AA223" s="174">
        <v>46.0</v>
      </c>
      <c r="AC223" s="174">
        <v>21.0</v>
      </c>
      <c r="AE223" s="174">
        <v>860.0</v>
      </c>
      <c r="AF223" s="174">
        <v>109.0</v>
      </c>
      <c r="AH223" s="128"/>
      <c r="AI223" s="175">
        <v>43954.45833333333</v>
      </c>
      <c r="AJ223" s="162"/>
      <c r="AK223" s="162"/>
      <c r="AL223" s="162"/>
      <c r="AM223" s="8" t="s">
        <v>487</v>
      </c>
      <c r="AN223" s="8" t="s">
        <v>408</v>
      </c>
      <c r="AQ223" s="128"/>
      <c r="AR223" s="128"/>
      <c r="AS223" s="128"/>
      <c r="AT223" s="128"/>
      <c r="AU223" s="128"/>
      <c r="AV223" s="128"/>
    </row>
    <row r="224" ht="16.5" customHeight="1">
      <c r="A224" s="170">
        <v>43953.0</v>
      </c>
      <c r="B224" s="8" t="s">
        <v>215</v>
      </c>
      <c r="C224" s="128"/>
      <c r="D224" s="128"/>
      <c r="E224" s="128"/>
      <c r="F224" s="128"/>
      <c r="G224" s="128"/>
      <c r="H224" s="128"/>
      <c r="I224" s="128"/>
      <c r="J224" s="128"/>
      <c r="K224" s="128"/>
      <c r="L224" s="128"/>
      <c r="M224" s="128"/>
      <c r="N224" s="128"/>
      <c r="O224" s="128"/>
      <c r="P224" s="8">
        <v>77517.0</v>
      </c>
      <c r="Q224" s="8">
        <v>7422.0</v>
      </c>
      <c r="R224" s="8">
        <v>70095.0</v>
      </c>
      <c r="S224" s="128"/>
      <c r="T224" s="128"/>
      <c r="U224" s="128"/>
      <c r="V224" s="174">
        <v>2635.0</v>
      </c>
      <c r="W224" s="174">
        <v>57501.0</v>
      </c>
      <c r="Y224" s="174">
        <v>209.0</v>
      </c>
      <c r="Z224" s="179">
        <v>595.0</v>
      </c>
      <c r="AA224" s="174">
        <v>50.0</v>
      </c>
      <c r="AC224" s="174">
        <v>22.0</v>
      </c>
      <c r="AF224" s="174">
        <v>109.0</v>
      </c>
      <c r="AH224" s="128"/>
      <c r="AI224" s="175">
        <v>43953.45833333333</v>
      </c>
      <c r="AJ224" s="162"/>
      <c r="AK224" s="162"/>
      <c r="AL224" s="162"/>
      <c r="AM224" s="8" t="s">
        <v>489</v>
      </c>
      <c r="AN224" s="8" t="s">
        <v>402</v>
      </c>
      <c r="AQ224" s="128"/>
      <c r="AR224" s="128"/>
      <c r="AS224" s="128"/>
      <c r="AT224" s="128"/>
      <c r="AU224" s="128"/>
      <c r="AV224" s="128"/>
    </row>
    <row r="225" ht="16.5" customHeight="1">
      <c r="A225" s="170">
        <v>43952.0</v>
      </c>
      <c r="B225" s="8" t="s">
        <v>215</v>
      </c>
      <c r="C225" s="128"/>
      <c r="D225" s="128"/>
      <c r="E225" s="128"/>
      <c r="F225" s="128"/>
      <c r="G225" s="128"/>
      <c r="H225" s="128"/>
      <c r="I225" s="128"/>
      <c r="J225" s="128"/>
      <c r="K225" s="128"/>
      <c r="L225" s="128"/>
      <c r="M225" s="128"/>
      <c r="N225" s="128"/>
      <c r="O225" s="128"/>
      <c r="P225" s="8">
        <v>74149.0</v>
      </c>
      <c r="Q225" s="8">
        <v>7226.0</v>
      </c>
      <c r="R225" s="8">
        <v>66923.0</v>
      </c>
      <c r="S225" s="128"/>
      <c r="T225" s="128"/>
      <c r="U225" s="128"/>
      <c r="V225" s="174">
        <v>2579.0</v>
      </c>
      <c r="W225" s="174">
        <v>55597.0</v>
      </c>
      <c r="Y225" s="174">
        <v>208.0</v>
      </c>
      <c r="Z225" s="179">
        <v>591.0</v>
      </c>
      <c r="AA225" s="174">
        <v>49.0</v>
      </c>
      <c r="AC225" s="174">
        <v>23.0</v>
      </c>
      <c r="AF225" s="174">
        <v>104.0</v>
      </c>
      <c r="AH225" s="128"/>
      <c r="AI225" s="175">
        <v>43952.45833333333</v>
      </c>
      <c r="AJ225" s="175">
        <v>43952.69652777778</v>
      </c>
      <c r="AK225" s="8" t="s">
        <v>490</v>
      </c>
      <c r="AL225" s="8" t="s">
        <v>346</v>
      </c>
      <c r="AM225" s="8" t="s">
        <v>489</v>
      </c>
      <c r="AN225" s="8" t="s">
        <v>402</v>
      </c>
      <c r="AQ225" s="128"/>
      <c r="AR225" s="128"/>
      <c r="AS225" s="128"/>
      <c r="AT225" s="128"/>
      <c r="AU225" s="128"/>
      <c r="AV225" s="128"/>
    </row>
    <row r="226" ht="16.5" customHeight="1">
      <c r="A226" s="170">
        <v>43951.0</v>
      </c>
      <c r="B226" s="8" t="s">
        <v>215</v>
      </c>
      <c r="C226" s="128"/>
      <c r="D226" s="128"/>
      <c r="E226" s="128"/>
      <c r="F226" s="128"/>
      <c r="G226" s="128"/>
      <c r="H226" s="128"/>
      <c r="I226" s="128"/>
      <c r="J226" s="128"/>
      <c r="K226" s="128"/>
      <c r="L226" s="128"/>
      <c r="M226" s="128"/>
      <c r="N226" s="128"/>
      <c r="O226" s="128"/>
      <c r="P226" s="8">
        <v>70846.0</v>
      </c>
      <c r="Q226" s="8">
        <v>7057.0</v>
      </c>
      <c r="R226" s="8">
        <v>63789.0</v>
      </c>
      <c r="S226" s="128"/>
      <c r="T226" s="128"/>
      <c r="U226" s="128"/>
      <c r="V226" s="174">
        <v>2510.0</v>
      </c>
      <c r="W226" s="174">
        <v>53522.0</v>
      </c>
      <c r="Y226" s="174">
        <v>243.0</v>
      </c>
      <c r="Z226" s="179">
        <v>578.0</v>
      </c>
      <c r="AA226" s="174">
        <v>65.0</v>
      </c>
      <c r="AC226" s="174">
        <v>28.0</v>
      </c>
      <c r="AF226" s="174">
        <v>103.0</v>
      </c>
      <c r="AH226" s="128"/>
      <c r="AI226" s="175">
        <v>43951.45833333333</v>
      </c>
      <c r="AJ226" s="162"/>
      <c r="AK226" s="162"/>
      <c r="AL226" s="162"/>
      <c r="AM226" s="8" t="s">
        <v>491</v>
      </c>
      <c r="AN226" s="8" t="s">
        <v>402</v>
      </c>
      <c r="AQ226" s="128"/>
      <c r="AR226" s="128"/>
      <c r="AS226" s="128"/>
      <c r="AT226" s="128"/>
      <c r="AU226" s="128"/>
      <c r="AV226" s="128"/>
    </row>
    <row r="227" ht="16.5" customHeight="1">
      <c r="A227" s="170">
        <v>43950.0</v>
      </c>
      <c r="B227" s="8" t="s">
        <v>215</v>
      </c>
      <c r="C227" s="128"/>
      <c r="D227" s="128"/>
      <c r="E227" s="128"/>
      <c r="F227" s="128"/>
      <c r="G227" s="128"/>
      <c r="H227" s="128"/>
      <c r="I227" s="128"/>
      <c r="J227" s="128"/>
      <c r="K227" s="128"/>
      <c r="L227" s="128"/>
      <c r="M227" s="128"/>
      <c r="N227" s="128"/>
      <c r="O227" s="128"/>
      <c r="P227" s="8">
        <v>68053.0</v>
      </c>
      <c r="Q227" s="8">
        <v>6882.0</v>
      </c>
      <c r="R227" s="8">
        <v>61171.0</v>
      </c>
      <c r="S227" s="128"/>
      <c r="T227" s="128"/>
      <c r="U227" s="128"/>
      <c r="V227" s="174">
        <v>2446.0</v>
      </c>
      <c r="W227" s="174">
        <v>52026.0</v>
      </c>
      <c r="Y227" s="174">
        <v>227.0</v>
      </c>
      <c r="Z227" s="179">
        <v>569.0</v>
      </c>
      <c r="AA227" s="174">
        <v>56.0</v>
      </c>
      <c r="AC227" s="174">
        <v>24.0</v>
      </c>
      <c r="AF227" s="174">
        <v>101.0</v>
      </c>
      <c r="AH227" s="128"/>
      <c r="AI227" s="175">
        <v>43950.45833333333</v>
      </c>
      <c r="AJ227" s="162"/>
      <c r="AK227" s="162"/>
      <c r="AL227" s="162"/>
      <c r="AM227" s="8" t="s">
        <v>491</v>
      </c>
      <c r="AN227" s="8" t="s">
        <v>402</v>
      </c>
      <c r="AQ227" s="128"/>
      <c r="AR227" s="128"/>
      <c r="AS227" s="128"/>
      <c r="AT227" s="128"/>
      <c r="AU227" s="128"/>
      <c r="AV227" s="128"/>
    </row>
    <row r="228" ht="16.5" customHeight="1">
      <c r="A228" s="170">
        <v>43949.0</v>
      </c>
      <c r="B228" s="8" t="s">
        <v>215</v>
      </c>
      <c r="C228" s="128"/>
      <c r="D228" s="128"/>
      <c r="E228" s="128"/>
      <c r="F228" s="128"/>
      <c r="G228" s="128"/>
      <c r="H228" s="128"/>
      <c r="I228" s="128"/>
      <c r="J228" s="128"/>
      <c r="K228" s="128"/>
      <c r="L228" s="128"/>
      <c r="M228" s="128"/>
      <c r="N228" s="128"/>
      <c r="O228" s="128"/>
      <c r="P228" s="8">
        <v>64418.0</v>
      </c>
      <c r="Q228" s="8">
        <v>6711.0</v>
      </c>
      <c r="R228" s="8">
        <v>57707.0</v>
      </c>
      <c r="S228" s="128"/>
      <c r="T228" s="128"/>
      <c r="U228" s="128"/>
      <c r="V228" s="174">
        <v>2354.0</v>
      </c>
      <c r="W228" s="174">
        <v>48844.0</v>
      </c>
      <c r="Y228" s="174">
        <v>249.0</v>
      </c>
      <c r="Z228" s="179">
        <v>554.0</v>
      </c>
      <c r="AA228" s="174">
        <v>71.0</v>
      </c>
      <c r="AC228" s="174">
        <v>31.0</v>
      </c>
      <c r="AF228" s="174">
        <v>92.0</v>
      </c>
      <c r="AH228" s="128"/>
      <c r="AI228" s="175">
        <v>43948.45833333333</v>
      </c>
      <c r="AJ228" s="175">
        <v>43949.646527777775</v>
      </c>
      <c r="AK228" s="8" t="s">
        <v>492</v>
      </c>
      <c r="AL228" s="8" t="s">
        <v>325</v>
      </c>
      <c r="AM228" s="8" t="s">
        <v>491</v>
      </c>
      <c r="AN228" s="8" t="s">
        <v>311</v>
      </c>
      <c r="AQ228" s="128"/>
      <c r="AR228" s="128"/>
      <c r="AS228" s="128"/>
      <c r="AT228" s="128"/>
      <c r="AU228" s="128"/>
      <c r="AV228" s="128"/>
    </row>
    <row r="229" ht="16.5" customHeight="1">
      <c r="A229" s="170">
        <v>43948.0</v>
      </c>
      <c r="B229" s="8" t="s">
        <v>215</v>
      </c>
      <c r="C229" s="128"/>
      <c r="D229" s="128"/>
      <c r="E229" s="128"/>
      <c r="F229" s="128"/>
      <c r="G229" s="128"/>
      <c r="H229" s="128"/>
      <c r="I229" s="128"/>
      <c r="J229" s="128"/>
      <c r="K229" s="128"/>
      <c r="L229" s="128"/>
      <c r="M229" s="128"/>
      <c r="N229" s="128"/>
      <c r="O229" s="128"/>
      <c r="P229" s="8">
        <v>61789.0</v>
      </c>
      <c r="Q229" s="8">
        <v>6665.0</v>
      </c>
      <c r="R229" s="8">
        <v>55124.0</v>
      </c>
      <c r="S229" s="128"/>
      <c r="T229" s="128"/>
      <c r="U229" s="128"/>
      <c r="V229" s="174">
        <v>2354.0</v>
      </c>
      <c r="W229" s="174">
        <v>48844.0</v>
      </c>
      <c r="Y229" s="174">
        <v>249.0</v>
      </c>
      <c r="Z229" s="179">
        <v>554.0</v>
      </c>
      <c r="AA229" s="174">
        <v>71.0</v>
      </c>
      <c r="AC229" s="174">
        <v>31.0</v>
      </c>
      <c r="AF229" s="174">
        <v>92.0</v>
      </c>
      <c r="AH229" s="128"/>
      <c r="AI229" s="175">
        <v>43948.45833333333</v>
      </c>
      <c r="AJ229" s="175">
        <v>43949.646527777775</v>
      </c>
      <c r="AK229" s="8" t="s">
        <v>492</v>
      </c>
      <c r="AL229" s="8" t="s">
        <v>325</v>
      </c>
      <c r="AM229" s="8" t="s">
        <v>491</v>
      </c>
      <c r="AN229" s="8" t="s">
        <v>311</v>
      </c>
      <c r="AQ229" s="128"/>
      <c r="AR229" s="128"/>
      <c r="AS229" s="128"/>
      <c r="AT229" s="128"/>
      <c r="AU229" s="128"/>
      <c r="AV229" s="128"/>
    </row>
    <row r="230" ht="16.5" customHeight="1">
      <c r="A230" s="170">
        <v>43947.0</v>
      </c>
      <c r="B230" s="8" t="s">
        <v>215</v>
      </c>
      <c r="C230" s="128"/>
      <c r="D230" s="128"/>
      <c r="E230" s="128"/>
      <c r="F230" s="128"/>
      <c r="G230" s="128"/>
      <c r="H230" s="128"/>
      <c r="I230" s="128"/>
      <c r="J230" s="128"/>
      <c r="K230" s="128"/>
      <c r="L230" s="128"/>
      <c r="M230" s="128"/>
      <c r="N230" s="128"/>
      <c r="O230" s="128"/>
      <c r="P230" s="8">
        <v>58802.0</v>
      </c>
      <c r="Q230" s="8">
        <v>6511.0</v>
      </c>
      <c r="R230" s="8">
        <v>52291.0</v>
      </c>
      <c r="S230" s="128"/>
      <c r="T230" s="128"/>
      <c r="U230" s="128"/>
      <c r="V230" s="174">
        <v>2311.0</v>
      </c>
      <c r="W230" s="174">
        <v>46653.0</v>
      </c>
      <c r="Y230" s="174">
        <v>249.0</v>
      </c>
      <c r="Z230" s="179">
        <v>546.0</v>
      </c>
      <c r="AA230" s="174">
        <v>71.0</v>
      </c>
      <c r="AC230" s="174">
        <v>31.0</v>
      </c>
      <c r="AF230" s="174">
        <v>91.0</v>
      </c>
      <c r="AH230" s="128"/>
      <c r="AI230" s="175">
        <v>43947.45833333333</v>
      </c>
      <c r="AJ230" s="162"/>
      <c r="AK230" s="162"/>
      <c r="AL230" s="162"/>
      <c r="AM230" s="8" t="s">
        <v>491</v>
      </c>
      <c r="AN230" s="8" t="s">
        <v>311</v>
      </c>
      <c r="AQ230" s="128"/>
      <c r="AR230" s="128"/>
      <c r="AS230" s="128"/>
      <c r="AT230" s="128"/>
      <c r="AU230" s="128"/>
      <c r="AV230" s="128"/>
    </row>
    <row r="231" ht="16.5" customHeight="1">
      <c r="A231" s="170">
        <v>43946.0</v>
      </c>
      <c r="B231" s="8" t="s">
        <v>215</v>
      </c>
      <c r="C231" s="128"/>
      <c r="D231" s="128"/>
      <c r="E231" s="128"/>
      <c r="F231" s="128"/>
      <c r="G231" s="128"/>
      <c r="H231" s="128"/>
      <c r="I231" s="128"/>
      <c r="J231" s="128"/>
      <c r="K231" s="128"/>
      <c r="L231" s="128"/>
      <c r="M231" s="128"/>
      <c r="N231" s="128"/>
      <c r="O231" s="128"/>
      <c r="P231" s="8">
        <v>56494.0</v>
      </c>
      <c r="Q231" s="8">
        <v>6349.0</v>
      </c>
      <c r="R231" s="8">
        <v>50145.0</v>
      </c>
      <c r="S231" s="128"/>
      <c r="T231" s="128"/>
      <c r="U231" s="128"/>
      <c r="V231" s="174">
        <v>2253.0</v>
      </c>
      <c r="W231" s="174">
        <v>45124.0</v>
      </c>
      <c r="Y231" s="174">
        <v>261.0</v>
      </c>
      <c r="Z231" s="179">
        <v>536.0</v>
      </c>
      <c r="AA231" s="174">
        <v>60.0</v>
      </c>
      <c r="AC231" s="174">
        <v>29.0</v>
      </c>
      <c r="AF231" s="174">
        <v>87.0</v>
      </c>
      <c r="AH231" s="128"/>
      <c r="AI231" s="175">
        <v>43946.45833333333</v>
      </c>
      <c r="AJ231" s="175">
        <v>43946.65972222222</v>
      </c>
      <c r="AK231" s="8" t="s">
        <v>388</v>
      </c>
      <c r="AL231" s="8" t="s">
        <v>325</v>
      </c>
      <c r="AM231" s="8" t="s">
        <v>491</v>
      </c>
      <c r="AN231" s="8" t="s">
        <v>311</v>
      </c>
      <c r="AQ231" s="128"/>
      <c r="AR231" s="128"/>
      <c r="AS231" s="128"/>
      <c r="AT231" s="128"/>
      <c r="AU231" s="128"/>
      <c r="AV231" s="128"/>
    </row>
    <row r="232" ht="16.5" customHeight="1">
      <c r="A232" s="170">
        <v>43945.0</v>
      </c>
      <c r="B232" s="8" t="s">
        <v>215</v>
      </c>
      <c r="C232" s="128"/>
      <c r="D232" s="128"/>
      <c r="E232" s="128"/>
      <c r="F232" s="128"/>
      <c r="G232" s="128"/>
      <c r="H232" s="128"/>
      <c r="I232" s="128"/>
      <c r="J232" s="128"/>
      <c r="K232" s="128"/>
      <c r="L232" s="128"/>
      <c r="M232" s="128"/>
      <c r="N232" s="128"/>
      <c r="O232" s="128"/>
      <c r="P232" s="8">
        <v>53845.0</v>
      </c>
      <c r="Q232" s="8">
        <v>6180.0</v>
      </c>
      <c r="R232" s="8">
        <v>47665.0</v>
      </c>
      <c r="S232" s="128"/>
      <c r="T232" s="128"/>
      <c r="U232" s="128"/>
      <c r="V232" s="174">
        <v>2177.0</v>
      </c>
      <c r="W232" s="174">
        <v>43315.0</v>
      </c>
      <c r="Y232" s="174">
        <v>258.0</v>
      </c>
      <c r="Z232" s="179">
        <v>520.0</v>
      </c>
      <c r="AA232" s="174">
        <v>56.0</v>
      </c>
      <c r="AC232" s="174">
        <v>29.0</v>
      </c>
      <c r="AF232" s="174">
        <v>86.0</v>
      </c>
      <c r="AH232" s="128"/>
      <c r="AI232" s="175">
        <v>43945.45833333333</v>
      </c>
      <c r="AJ232" s="175">
        <v>43945.97708333333</v>
      </c>
      <c r="AK232" s="8" t="s">
        <v>352</v>
      </c>
      <c r="AL232" s="162"/>
      <c r="AM232" s="8" t="s">
        <v>491</v>
      </c>
      <c r="AN232" s="8" t="s">
        <v>402</v>
      </c>
      <c r="AQ232" s="128"/>
      <c r="AR232" s="128"/>
      <c r="AS232" s="128"/>
      <c r="AT232" s="128"/>
      <c r="AU232" s="128"/>
      <c r="AV232" s="128"/>
    </row>
    <row r="233" ht="16.5" customHeight="1">
      <c r="A233" s="170">
        <v>43944.0</v>
      </c>
      <c r="B233" s="8" t="s">
        <v>215</v>
      </c>
      <c r="C233" s="128"/>
      <c r="D233" s="128"/>
      <c r="E233" s="128"/>
      <c r="F233" s="128"/>
      <c r="G233" s="128"/>
      <c r="H233" s="128"/>
      <c r="I233" s="128"/>
      <c r="J233" s="128"/>
      <c r="K233" s="128"/>
      <c r="L233" s="128"/>
      <c r="M233" s="128"/>
      <c r="N233" s="128"/>
      <c r="O233" s="128"/>
      <c r="P233" s="8">
        <v>50259.0</v>
      </c>
      <c r="Q233" s="8">
        <v>5967.0</v>
      </c>
      <c r="R233" s="8">
        <v>44292.0</v>
      </c>
      <c r="S233" s="128"/>
      <c r="T233" s="128"/>
      <c r="U233" s="128"/>
      <c r="V233" s="174">
        <v>2127.0</v>
      </c>
      <c r="W233" s="174">
        <v>41849.0</v>
      </c>
      <c r="Y233" s="174">
        <v>304.0</v>
      </c>
      <c r="Z233" s="179">
        <v>512.0</v>
      </c>
      <c r="AA233" s="174">
        <v>74.0</v>
      </c>
      <c r="AC233" s="174">
        <v>36.0</v>
      </c>
      <c r="AF233" s="174">
        <v>83.0</v>
      </c>
      <c r="AH233" s="128"/>
      <c r="AI233" s="175">
        <v>43944.45833333333</v>
      </c>
      <c r="AJ233" s="162"/>
      <c r="AK233" s="162"/>
      <c r="AL233" s="162"/>
      <c r="AM233" s="8" t="s">
        <v>491</v>
      </c>
      <c r="AN233" s="8" t="s">
        <v>402</v>
      </c>
      <c r="AQ233" s="128"/>
      <c r="AR233" s="128"/>
      <c r="AS233" s="128"/>
      <c r="AT233" s="128"/>
      <c r="AU233" s="128"/>
      <c r="AV233" s="128"/>
    </row>
    <row r="234" ht="16.5" customHeight="1">
      <c r="A234" s="170">
        <v>43943.0</v>
      </c>
      <c r="B234" s="8" t="s">
        <v>215</v>
      </c>
      <c r="C234" s="128"/>
      <c r="D234" s="128"/>
      <c r="E234" s="128"/>
      <c r="F234" s="128"/>
      <c r="G234" s="128"/>
      <c r="H234" s="128"/>
      <c r="I234" s="128"/>
      <c r="J234" s="128"/>
      <c r="K234" s="128"/>
      <c r="L234" s="128"/>
      <c r="M234" s="128"/>
      <c r="N234" s="128"/>
      <c r="O234" s="128"/>
      <c r="P234" s="8">
        <v>47837.0</v>
      </c>
      <c r="Q234" s="8">
        <v>5799.0</v>
      </c>
      <c r="R234" s="8">
        <v>42038.0</v>
      </c>
      <c r="S234" s="128"/>
      <c r="T234" s="128"/>
      <c r="U234" s="128"/>
      <c r="V234" s="174">
        <v>2059.0</v>
      </c>
      <c r="W234" s="174">
        <v>39126.0</v>
      </c>
      <c r="Y234" s="174">
        <v>302.0</v>
      </c>
      <c r="Z234" s="179">
        <v>488.0</v>
      </c>
      <c r="AA234" s="174">
        <v>67.0</v>
      </c>
      <c r="AC234" s="174">
        <v>35.0</v>
      </c>
      <c r="AF234" s="174">
        <v>78.0</v>
      </c>
      <c r="AH234" s="128"/>
      <c r="AI234" s="175">
        <v>43943.45833333333</v>
      </c>
      <c r="AJ234" s="162"/>
      <c r="AK234" s="162"/>
      <c r="AL234" s="162"/>
      <c r="AM234" s="8" t="s">
        <v>491</v>
      </c>
      <c r="AN234" s="8" t="s">
        <v>402</v>
      </c>
      <c r="AQ234" s="128"/>
      <c r="AR234" s="128"/>
      <c r="AS234" s="128"/>
      <c r="AT234" s="128"/>
      <c r="AU234" s="128"/>
      <c r="AV234" s="128"/>
    </row>
    <row r="235" ht="16.5" customHeight="1">
      <c r="A235" s="170">
        <v>43942.0</v>
      </c>
      <c r="B235" s="8" t="s">
        <v>215</v>
      </c>
      <c r="C235" s="128"/>
      <c r="D235" s="128"/>
      <c r="E235" s="128"/>
      <c r="F235" s="128"/>
      <c r="G235" s="128"/>
      <c r="H235" s="128"/>
      <c r="I235" s="128"/>
      <c r="J235" s="128"/>
      <c r="K235" s="128"/>
      <c r="L235" s="128"/>
      <c r="M235" s="128"/>
      <c r="N235" s="128"/>
      <c r="O235" s="128"/>
      <c r="P235" s="8">
        <v>45328.0</v>
      </c>
      <c r="Q235" s="8">
        <v>5612.0</v>
      </c>
      <c r="R235" s="8">
        <v>39716.0</v>
      </c>
      <c r="S235" s="128"/>
      <c r="T235" s="128"/>
      <c r="U235" s="128"/>
      <c r="V235" s="174">
        <v>2002.0</v>
      </c>
      <c r="W235" s="174">
        <v>39126.0</v>
      </c>
      <c r="Y235" s="174">
        <v>297.0</v>
      </c>
      <c r="Z235" s="179">
        <v>471.0</v>
      </c>
      <c r="AA235" s="174">
        <v>70.0</v>
      </c>
      <c r="AC235" s="174">
        <v>35.0</v>
      </c>
      <c r="AF235" s="174">
        <v>78.0</v>
      </c>
      <c r="AH235" s="128"/>
      <c r="AI235" s="175">
        <v>43942.45833333333</v>
      </c>
      <c r="AJ235" s="162"/>
      <c r="AK235" s="162"/>
      <c r="AL235" s="162"/>
      <c r="AM235" s="8" t="s">
        <v>493</v>
      </c>
      <c r="AN235" s="8" t="s">
        <v>402</v>
      </c>
      <c r="AQ235" s="128"/>
      <c r="AR235" s="128"/>
      <c r="AS235" s="128"/>
      <c r="AT235" s="128"/>
      <c r="AU235" s="128"/>
      <c r="AV235" s="128"/>
    </row>
    <row r="236" ht="16.5" customHeight="1">
      <c r="A236" s="170">
        <v>43941.0</v>
      </c>
      <c r="B236" s="8" t="s">
        <v>215</v>
      </c>
      <c r="C236" s="128"/>
      <c r="D236" s="128"/>
      <c r="E236" s="128"/>
      <c r="F236" s="128"/>
      <c r="G236" s="128"/>
      <c r="H236" s="128"/>
      <c r="I236" s="128"/>
      <c r="J236" s="128"/>
      <c r="K236" s="128"/>
      <c r="L236" s="128"/>
      <c r="M236" s="128"/>
      <c r="N236" s="128"/>
      <c r="O236" s="128"/>
      <c r="P236" s="8">
        <v>43975.0</v>
      </c>
      <c r="Q236" s="8">
        <v>5501.0</v>
      </c>
      <c r="R236" s="8">
        <v>38474.0</v>
      </c>
      <c r="S236" s="128"/>
      <c r="T236" s="128"/>
      <c r="U236" s="128"/>
      <c r="V236" s="174">
        <v>1956.0</v>
      </c>
      <c r="W236" s="174">
        <v>38089.0</v>
      </c>
      <c r="Y236" s="174">
        <v>303.0</v>
      </c>
      <c r="Z236" s="179">
        <v>465.0</v>
      </c>
      <c r="AA236" s="174">
        <v>74.0</v>
      </c>
      <c r="AC236" s="174">
        <v>35.0</v>
      </c>
      <c r="AF236" s="174">
        <v>75.0</v>
      </c>
      <c r="AH236" s="128"/>
      <c r="AI236" s="175">
        <v>43941.45833333333</v>
      </c>
      <c r="AJ236" s="162"/>
      <c r="AK236" s="162"/>
      <c r="AL236" s="162"/>
      <c r="AM236" s="8" t="s">
        <v>493</v>
      </c>
      <c r="AN236" s="8" t="s">
        <v>402</v>
      </c>
      <c r="AQ236" s="128"/>
      <c r="AR236" s="128"/>
      <c r="AS236" s="128"/>
      <c r="AT236" s="128"/>
      <c r="AU236" s="128"/>
      <c r="AV236" s="128"/>
    </row>
    <row r="237" ht="16.5" customHeight="1">
      <c r="A237" s="170">
        <v>43940.0</v>
      </c>
      <c r="B237" s="8" t="s">
        <v>215</v>
      </c>
      <c r="C237" s="128"/>
      <c r="D237" s="128"/>
      <c r="E237" s="128"/>
      <c r="F237" s="128"/>
      <c r="G237" s="128"/>
      <c r="H237" s="128"/>
      <c r="I237" s="128"/>
      <c r="J237" s="128"/>
      <c r="K237" s="128"/>
      <c r="L237" s="128"/>
      <c r="M237" s="128"/>
      <c r="N237" s="128"/>
      <c r="O237" s="128"/>
      <c r="P237" s="8">
        <v>42029.0</v>
      </c>
      <c r="Q237" s="8">
        <v>5326.0</v>
      </c>
      <c r="R237" s="8">
        <v>36703.0</v>
      </c>
      <c r="S237" s="128"/>
      <c r="T237" s="128"/>
      <c r="U237" s="128"/>
      <c r="V237" s="174">
        <v>1910.0</v>
      </c>
      <c r="W237" s="174">
        <v>37128.0</v>
      </c>
      <c r="Y237" s="174">
        <v>290.0</v>
      </c>
      <c r="Z237" s="179">
        <v>456.0</v>
      </c>
      <c r="AA237" s="174">
        <v>74.0</v>
      </c>
      <c r="AC237" s="174">
        <v>37.0</v>
      </c>
      <c r="AF237" s="174">
        <v>74.0</v>
      </c>
      <c r="AH237" s="128"/>
      <c r="AI237" s="175">
        <v>43940.45833333333</v>
      </c>
      <c r="AJ237" s="162"/>
      <c r="AK237" s="162"/>
      <c r="AL237" s="162"/>
      <c r="AM237" s="8" t="s">
        <v>493</v>
      </c>
      <c r="AN237" s="8" t="s">
        <v>402</v>
      </c>
      <c r="AR237" s="128"/>
      <c r="AS237" s="128"/>
      <c r="AT237" s="128"/>
      <c r="AU237" s="128"/>
      <c r="AV237" s="128"/>
    </row>
    <row r="238" ht="16.5" customHeight="1">
      <c r="A238" s="170">
        <v>43939.0</v>
      </c>
      <c r="B238" s="8" t="s">
        <v>215</v>
      </c>
      <c r="C238" s="128"/>
      <c r="D238" s="128"/>
      <c r="E238" s="128"/>
      <c r="F238" s="128"/>
      <c r="G238" s="128"/>
      <c r="H238" s="128"/>
      <c r="I238" s="128"/>
      <c r="J238" s="128"/>
      <c r="K238" s="128"/>
      <c r="L238" s="128"/>
      <c r="M238" s="128"/>
      <c r="N238" s="128"/>
      <c r="O238" s="128"/>
      <c r="P238" s="8">
        <v>39641.0</v>
      </c>
      <c r="Q238" s="8">
        <v>5105.0</v>
      </c>
      <c r="R238" s="8">
        <v>34536.0</v>
      </c>
      <c r="S238" s="128"/>
      <c r="T238" s="128"/>
      <c r="U238" s="128"/>
      <c r="V238" s="174">
        <v>1844.0</v>
      </c>
      <c r="W238" s="174">
        <v>35739.0</v>
      </c>
      <c r="Y238" s="174">
        <v>290.0</v>
      </c>
      <c r="Z238" s="179">
        <v>449.0</v>
      </c>
      <c r="AA238" s="174">
        <v>74.0</v>
      </c>
      <c r="AC238" s="174">
        <v>37.0</v>
      </c>
      <c r="AF238" s="174">
        <v>72.0</v>
      </c>
      <c r="AH238" s="128"/>
      <c r="AI238" s="175">
        <v>43939.45833333333</v>
      </c>
      <c r="AJ238" s="162"/>
      <c r="AK238" s="162"/>
      <c r="AL238" s="162"/>
      <c r="AM238" s="8" t="s">
        <v>493</v>
      </c>
      <c r="AN238" s="8" t="s">
        <v>402</v>
      </c>
      <c r="AQ238" s="128"/>
      <c r="AR238" s="128"/>
      <c r="AS238" s="128"/>
      <c r="AT238" s="128"/>
      <c r="AU238" s="128"/>
      <c r="AV238" s="128"/>
    </row>
    <row r="239" ht="16.5" customHeight="1">
      <c r="A239" s="170">
        <v>43938.0</v>
      </c>
      <c r="B239" s="8" t="s">
        <v>215</v>
      </c>
      <c r="C239" s="128"/>
      <c r="D239" s="128"/>
      <c r="E239" s="128"/>
      <c r="F239" s="128"/>
      <c r="G239" s="128"/>
      <c r="H239" s="128"/>
      <c r="I239" s="128"/>
      <c r="J239" s="128"/>
      <c r="K239" s="128"/>
      <c r="L239" s="128"/>
      <c r="M239" s="128"/>
      <c r="N239" s="128"/>
      <c r="O239" s="128"/>
      <c r="P239" s="8">
        <v>37583.0</v>
      </c>
      <c r="Q239" s="8">
        <v>4948.0</v>
      </c>
      <c r="R239" s="8">
        <v>32635.0</v>
      </c>
      <c r="S239" s="128"/>
      <c r="T239" s="128"/>
      <c r="U239" s="128"/>
      <c r="V239" s="174">
        <v>1785.0</v>
      </c>
      <c r="W239" s="174">
        <v>34536.0</v>
      </c>
      <c r="Y239" s="174">
        <v>301.0</v>
      </c>
      <c r="Z239" s="179">
        <v>427.0</v>
      </c>
      <c r="AA239" s="174">
        <v>69.0</v>
      </c>
      <c r="AC239" s="174">
        <v>41.0</v>
      </c>
      <c r="AF239" s="174">
        <v>70.0</v>
      </c>
      <c r="AH239" s="128"/>
      <c r="AI239" s="175">
        <v>43938.45833333333</v>
      </c>
      <c r="AJ239" s="162"/>
      <c r="AK239" s="162"/>
      <c r="AL239" s="162"/>
      <c r="AM239" s="8" t="s">
        <v>494</v>
      </c>
      <c r="AN239" s="8" t="s">
        <v>402</v>
      </c>
      <c r="AQ239" s="128"/>
      <c r="AR239" s="128"/>
      <c r="AS239" s="128"/>
      <c r="AT239" s="128"/>
      <c r="AU239" s="128"/>
      <c r="AV239" s="128"/>
    </row>
    <row r="240" ht="16.5" customHeight="1">
      <c r="A240" s="170">
        <v>43937.0</v>
      </c>
      <c r="B240" s="8" t="s">
        <v>215</v>
      </c>
      <c r="C240" s="128"/>
      <c r="D240" s="128"/>
      <c r="E240" s="128"/>
      <c r="F240" s="128"/>
      <c r="G240" s="128"/>
      <c r="H240" s="128"/>
      <c r="I240" s="128"/>
      <c r="J240" s="128"/>
      <c r="K240" s="128"/>
      <c r="L240" s="128"/>
      <c r="M240" s="128"/>
      <c r="N240" s="128"/>
      <c r="O240" s="128"/>
      <c r="P240" s="8">
        <v>35283.0</v>
      </c>
      <c r="Q240" s="8">
        <v>4807.0</v>
      </c>
      <c r="R240" s="8">
        <v>30476.0</v>
      </c>
      <c r="S240" s="128"/>
      <c r="T240" s="128"/>
      <c r="U240" s="128"/>
      <c r="V240" s="174">
        <v>1736.0</v>
      </c>
      <c r="W240" s="174">
        <v>33202.0</v>
      </c>
      <c r="Y240" s="174">
        <v>307.0</v>
      </c>
      <c r="Z240" s="179">
        <v>414.0</v>
      </c>
      <c r="AA240" s="174">
        <v>89.0</v>
      </c>
      <c r="AC240" s="174">
        <v>43.0</v>
      </c>
      <c r="AF240" s="174">
        <v>64.0</v>
      </c>
      <c r="AH240" s="128"/>
      <c r="AI240" s="175">
        <v>43937.45833333333</v>
      </c>
      <c r="AJ240" s="162"/>
      <c r="AK240" s="162"/>
      <c r="AL240" s="162"/>
      <c r="AM240" s="8" t="s">
        <v>494</v>
      </c>
      <c r="AN240" s="8" t="s">
        <v>402</v>
      </c>
      <c r="AQ240" s="128"/>
      <c r="AR240" s="128"/>
      <c r="AS240" s="128"/>
      <c r="AT240" s="128"/>
      <c r="AU240" s="128"/>
      <c r="AV240" s="128"/>
    </row>
    <row r="241" ht="16.5" customHeight="1">
      <c r="A241" s="170">
        <v>43936.0</v>
      </c>
      <c r="B241" s="8" t="s">
        <v>215</v>
      </c>
      <c r="C241" s="128"/>
      <c r="D241" s="128"/>
      <c r="E241" s="128"/>
      <c r="F241" s="128"/>
      <c r="G241" s="128"/>
      <c r="H241" s="128"/>
      <c r="I241" s="128"/>
      <c r="J241" s="128"/>
      <c r="K241" s="128"/>
      <c r="L241" s="128"/>
      <c r="M241" s="128"/>
      <c r="N241" s="128"/>
      <c r="O241" s="128"/>
      <c r="P241" s="8">
        <v>32861.0</v>
      </c>
      <c r="Q241" s="8">
        <v>4626.0</v>
      </c>
      <c r="R241" s="8">
        <v>28235.0</v>
      </c>
      <c r="S241" s="128"/>
      <c r="T241" s="128"/>
      <c r="U241" s="128"/>
      <c r="V241" s="174">
        <v>1663.0</v>
      </c>
      <c r="W241" s="174">
        <v>31688.0</v>
      </c>
      <c r="Y241" s="174">
        <v>305.0</v>
      </c>
      <c r="Z241" s="179">
        <v>401.0</v>
      </c>
      <c r="AA241" s="174">
        <v>95.0</v>
      </c>
      <c r="AC241" s="174">
        <v>43.0</v>
      </c>
      <c r="AF241" s="174">
        <v>58.0</v>
      </c>
      <c r="AH241" s="128"/>
      <c r="AI241" s="175">
        <v>43936.45833333333</v>
      </c>
      <c r="AJ241" s="162"/>
      <c r="AK241" s="162"/>
      <c r="AL241" s="162"/>
      <c r="AM241" s="8" t="s">
        <v>494</v>
      </c>
      <c r="AN241" s="8" t="s">
        <v>402</v>
      </c>
      <c r="AQ241" s="128"/>
      <c r="AR241" s="128"/>
      <c r="AS241" s="128"/>
      <c r="AT241" s="128"/>
      <c r="AU241" s="128"/>
      <c r="AV241" s="128"/>
    </row>
    <row r="242" ht="16.5" customHeight="1">
      <c r="A242" s="170">
        <v>43935.0</v>
      </c>
      <c r="B242" s="8" t="s">
        <v>215</v>
      </c>
      <c r="C242" s="128"/>
      <c r="D242" s="128"/>
      <c r="E242" s="128"/>
      <c r="F242" s="128"/>
      <c r="G242" s="128"/>
      <c r="H242" s="128"/>
      <c r="I242" s="128"/>
      <c r="J242" s="128"/>
      <c r="K242" s="128"/>
      <c r="L242" s="128"/>
      <c r="M242" s="128"/>
      <c r="N242" s="128"/>
      <c r="O242" s="128"/>
      <c r="P242" s="8">
        <v>31387.0</v>
      </c>
      <c r="Q242" s="8">
        <v>4507.0</v>
      </c>
      <c r="R242" s="8">
        <v>26880.0</v>
      </c>
      <c r="S242" s="128"/>
      <c r="T242" s="128"/>
      <c r="U242" s="128"/>
      <c r="V242" s="174">
        <v>1633.0</v>
      </c>
      <c r="W242" s="174">
        <v>30730.0</v>
      </c>
      <c r="Y242" s="174">
        <v>311.0</v>
      </c>
      <c r="Z242" s="179">
        <v>381.0</v>
      </c>
      <c r="AA242" s="174">
        <v>88.0</v>
      </c>
      <c r="AC242" s="174">
        <v>44.0</v>
      </c>
      <c r="AF242" s="174">
        <v>55.0</v>
      </c>
      <c r="AH242" s="128"/>
      <c r="AI242" s="175">
        <v>43935.45833333333</v>
      </c>
      <c r="AJ242" s="162"/>
      <c r="AK242" s="162"/>
      <c r="AL242" s="162"/>
      <c r="AM242" s="8" t="s">
        <v>494</v>
      </c>
      <c r="AN242" s="8" t="s">
        <v>402</v>
      </c>
      <c r="AQ242" s="128"/>
      <c r="AR242" s="128"/>
      <c r="AS242" s="128"/>
      <c r="AT242" s="128"/>
      <c r="AU242" s="128"/>
      <c r="AV242" s="128"/>
    </row>
    <row r="243" ht="16.5" customHeight="1">
      <c r="A243" s="170">
        <v>43934.0</v>
      </c>
      <c r="B243" s="8" t="s">
        <v>215</v>
      </c>
      <c r="C243" s="128"/>
      <c r="D243" s="128"/>
      <c r="E243" s="128"/>
      <c r="F243" s="128"/>
      <c r="G243" s="128"/>
      <c r="H243" s="128"/>
      <c r="I243" s="128"/>
      <c r="J243" s="128"/>
      <c r="K243" s="128"/>
      <c r="L243" s="128"/>
      <c r="M243" s="128"/>
      <c r="N243" s="128"/>
      <c r="O243" s="128"/>
      <c r="P243" s="8">
        <v>30144.0</v>
      </c>
      <c r="Q243" s="8">
        <v>4419.0</v>
      </c>
      <c r="R243" s="8">
        <v>25725.0</v>
      </c>
      <c r="S243" s="128"/>
      <c r="T243" s="128"/>
      <c r="U243" s="128"/>
      <c r="V243" s="174">
        <v>1584.0</v>
      </c>
      <c r="W243" s="174">
        <v>29537.0</v>
      </c>
      <c r="Y243" s="174">
        <v>321.0</v>
      </c>
      <c r="Z243" s="179">
        <v>369.0</v>
      </c>
      <c r="AA243" s="174">
        <v>96.0</v>
      </c>
      <c r="AC243" s="174">
        <v>50.0</v>
      </c>
      <c r="AF243" s="174">
        <v>53.0</v>
      </c>
      <c r="AH243" s="128"/>
      <c r="AI243" s="175">
        <v>43934.45833333333</v>
      </c>
      <c r="AJ243" s="162"/>
      <c r="AK243" s="162"/>
      <c r="AL243" s="162"/>
      <c r="AM243" s="8" t="s">
        <v>495</v>
      </c>
      <c r="AN243" s="8" t="s">
        <v>402</v>
      </c>
      <c r="AR243" s="128"/>
      <c r="AS243" s="128"/>
      <c r="AT243" s="128"/>
      <c r="AU243" s="128"/>
      <c r="AV243" s="128"/>
    </row>
    <row r="244" ht="16.5" customHeight="1">
      <c r="A244" s="170">
        <v>43933.0</v>
      </c>
      <c r="B244" s="8" t="s">
        <v>215</v>
      </c>
      <c r="C244" s="128"/>
      <c r="D244" s="128"/>
      <c r="E244" s="128"/>
      <c r="F244" s="128"/>
      <c r="G244" s="128"/>
      <c r="H244" s="128"/>
      <c r="I244" s="128"/>
      <c r="J244" s="128"/>
      <c r="K244" s="128"/>
      <c r="L244" s="128"/>
      <c r="M244" s="128"/>
      <c r="N244" s="128"/>
      <c r="O244" s="128"/>
      <c r="P244" s="8">
        <v>28316.0</v>
      </c>
      <c r="Q244" s="8">
        <v>4284.0</v>
      </c>
      <c r="R244" s="8">
        <v>24032.0</v>
      </c>
      <c r="S244" s="128"/>
      <c r="T244" s="128"/>
      <c r="U244" s="128"/>
      <c r="V244" s="174">
        <v>1527.0</v>
      </c>
      <c r="W244" s="174">
        <v>28231.0</v>
      </c>
      <c r="Y244" s="174">
        <v>295.0</v>
      </c>
      <c r="Z244" s="179">
        <v>359.0</v>
      </c>
      <c r="AA244" s="174">
        <v>81.0</v>
      </c>
      <c r="AC244" s="174">
        <v>52.0</v>
      </c>
      <c r="AF244" s="174">
        <v>52.0</v>
      </c>
      <c r="AH244" s="128"/>
      <c r="AI244" s="175">
        <v>43933.45833333333</v>
      </c>
      <c r="AJ244" s="162"/>
      <c r="AK244" s="162"/>
      <c r="AL244" s="162"/>
      <c r="AM244" s="8" t="s">
        <v>495</v>
      </c>
      <c r="AN244" s="8" t="s">
        <v>402</v>
      </c>
      <c r="AR244" s="128"/>
      <c r="AS244" s="128"/>
      <c r="AT244" s="128"/>
      <c r="AU244" s="128"/>
      <c r="AV244" s="128"/>
    </row>
    <row r="245" ht="16.5" customHeight="1">
      <c r="A245" s="170">
        <v>43932.0</v>
      </c>
      <c r="B245" s="8" t="s">
        <v>215</v>
      </c>
      <c r="C245" s="128"/>
      <c r="D245" s="128"/>
      <c r="E245" s="128"/>
      <c r="F245" s="128"/>
      <c r="G245" s="128"/>
      <c r="H245" s="128"/>
      <c r="I245" s="128"/>
      <c r="J245" s="128"/>
      <c r="K245" s="128"/>
      <c r="L245" s="128"/>
      <c r="M245" s="128"/>
      <c r="N245" s="128"/>
      <c r="O245" s="128"/>
      <c r="P245" s="8">
        <v>26548.0</v>
      </c>
      <c r="Q245" s="8">
        <v>4134.0</v>
      </c>
      <c r="R245" s="8">
        <v>22414.0</v>
      </c>
      <c r="S245" s="128"/>
      <c r="T245" s="128"/>
      <c r="U245" s="128"/>
      <c r="V245" s="174">
        <v>1371.0</v>
      </c>
      <c r="W245" s="174">
        <v>25853.0</v>
      </c>
      <c r="Y245" s="174">
        <v>140.0</v>
      </c>
      <c r="Z245" s="179">
        <v>338.0</v>
      </c>
      <c r="AA245" s="174">
        <v>58.0</v>
      </c>
      <c r="AC245" s="174">
        <v>46.0</v>
      </c>
      <c r="AF245" s="174">
        <v>48.0</v>
      </c>
      <c r="AH245" s="128"/>
      <c r="AI245" s="175">
        <v>43931.45833333333</v>
      </c>
      <c r="AJ245" s="175">
        <v>43932.64791666667</v>
      </c>
      <c r="AK245" s="8" t="s">
        <v>488</v>
      </c>
      <c r="AL245" s="8" t="s">
        <v>403</v>
      </c>
      <c r="AM245" s="8" t="s">
        <v>496</v>
      </c>
      <c r="AN245" s="8" t="s">
        <v>402</v>
      </c>
      <c r="AR245" s="128"/>
      <c r="AS245" s="128"/>
      <c r="AT245" s="128"/>
      <c r="AU245" s="128"/>
      <c r="AV245" s="128"/>
    </row>
    <row r="246" ht="16.5" customHeight="1">
      <c r="A246" s="170">
        <v>43931.0</v>
      </c>
      <c r="B246" s="8" t="s">
        <v>215</v>
      </c>
      <c r="C246" s="128"/>
      <c r="D246" s="128"/>
      <c r="E246" s="128"/>
      <c r="F246" s="128"/>
      <c r="G246" s="128"/>
      <c r="H246" s="128"/>
      <c r="I246" s="128"/>
      <c r="J246" s="128"/>
      <c r="K246" s="128"/>
      <c r="L246" s="128"/>
      <c r="M246" s="128"/>
      <c r="N246" s="128"/>
      <c r="O246" s="128"/>
      <c r="P246" s="8">
        <v>24290.0</v>
      </c>
      <c r="Q246" s="8">
        <v>3969.0</v>
      </c>
      <c r="R246" s="8">
        <v>20321.0</v>
      </c>
      <c r="S246" s="128"/>
      <c r="T246" s="128"/>
      <c r="U246" s="128"/>
      <c r="V246" s="174">
        <v>1321.0</v>
      </c>
      <c r="W246" s="174">
        <v>24306.0</v>
      </c>
      <c r="Y246" s="174">
        <v>146.0</v>
      </c>
      <c r="Z246" s="179">
        <v>326.0</v>
      </c>
      <c r="AA246" s="174">
        <v>66.0</v>
      </c>
      <c r="AC246" s="174">
        <v>54.0</v>
      </c>
      <c r="AF246" s="174">
        <v>44.0</v>
      </c>
      <c r="AH246" s="128"/>
      <c r="AI246" s="175">
        <v>43930.45833333333</v>
      </c>
      <c r="AJ246" s="175">
        <v>43931.60486111111</v>
      </c>
      <c r="AK246" s="8" t="s">
        <v>497</v>
      </c>
      <c r="AL246" s="8" t="s">
        <v>373</v>
      </c>
      <c r="AM246" s="8" t="s">
        <v>496</v>
      </c>
      <c r="AN246" s="8" t="s">
        <v>402</v>
      </c>
      <c r="AR246" s="128"/>
      <c r="AS246" s="128"/>
      <c r="AT246" s="128"/>
      <c r="AU246" s="128"/>
      <c r="AV246" s="128"/>
    </row>
    <row r="247" ht="16.5" customHeight="1">
      <c r="A247" s="170">
        <v>43930.0</v>
      </c>
      <c r="B247" s="8" t="s">
        <v>215</v>
      </c>
      <c r="C247" s="128"/>
      <c r="D247" s="128"/>
      <c r="E247" s="128"/>
      <c r="F247" s="128"/>
      <c r="G247" s="128"/>
      <c r="H247" s="128"/>
      <c r="I247" s="128"/>
      <c r="J247" s="128"/>
      <c r="K247" s="128"/>
      <c r="L247" s="128"/>
      <c r="M247" s="128"/>
      <c r="N247" s="128"/>
      <c r="O247" s="128"/>
      <c r="P247" s="8">
        <v>22105.0</v>
      </c>
      <c r="Q247" s="8">
        <v>3828.0</v>
      </c>
      <c r="R247" s="8">
        <v>18277.0</v>
      </c>
      <c r="S247" s="128"/>
      <c r="T247" s="128"/>
      <c r="U247" s="128"/>
      <c r="V247" s="174">
        <v>1321.0</v>
      </c>
      <c r="W247" s="174">
        <v>24306.0</v>
      </c>
      <c r="Y247" s="174">
        <v>146.0</v>
      </c>
      <c r="Z247" s="179">
        <v>326.0</v>
      </c>
      <c r="AA247" s="174">
        <v>66.0</v>
      </c>
      <c r="AC247" s="174">
        <v>54.0</v>
      </c>
      <c r="AF247" s="174">
        <v>44.0</v>
      </c>
      <c r="AH247" s="128"/>
      <c r="AI247" s="175">
        <v>43930.45833333333</v>
      </c>
      <c r="AJ247" s="175">
        <v>43931.60486111111</v>
      </c>
      <c r="AK247" s="8" t="s">
        <v>497</v>
      </c>
      <c r="AL247" s="8" t="s">
        <v>373</v>
      </c>
      <c r="AM247" s="8" t="s">
        <v>496</v>
      </c>
      <c r="AN247" s="8" t="s">
        <v>402</v>
      </c>
      <c r="AR247" s="128"/>
      <c r="AS247" s="128"/>
      <c r="AT247" s="128"/>
      <c r="AU247" s="128"/>
      <c r="AV247" s="128"/>
    </row>
    <row r="248" ht="16.5" customHeight="1">
      <c r="A248" s="170">
        <v>43929.0</v>
      </c>
      <c r="B248" s="8" t="s">
        <v>215</v>
      </c>
      <c r="C248" s="128"/>
      <c r="D248" s="128"/>
      <c r="E248" s="128"/>
      <c r="F248" s="128"/>
      <c r="G248" s="128"/>
      <c r="H248" s="128"/>
      <c r="I248" s="128"/>
      <c r="J248" s="128"/>
      <c r="K248" s="128"/>
      <c r="L248" s="128"/>
      <c r="M248" s="128"/>
      <c r="N248" s="128"/>
      <c r="O248" s="128"/>
      <c r="P248" s="8">
        <v>20189.0</v>
      </c>
      <c r="Q248" s="8">
        <v>3660.0</v>
      </c>
      <c r="R248" s="8">
        <v>16529.0</v>
      </c>
      <c r="S248" s="128"/>
      <c r="T248" s="128"/>
      <c r="U248" s="128"/>
      <c r="V248" s="174">
        <v>1239.0</v>
      </c>
      <c r="W248" s="174">
        <v>23325.0</v>
      </c>
      <c r="Y248" s="174">
        <v>156.0</v>
      </c>
      <c r="Z248" s="179">
        <v>324.0</v>
      </c>
      <c r="AA248" s="174">
        <v>61.0</v>
      </c>
      <c r="AC248" s="174">
        <v>58.0</v>
      </c>
      <c r="AF248" s="174">
        <v>33.0</v>
      </c>
      <c r="AH248" s="128"/>
      <c r="AI248" s="175">
        <v>43928.45833333333</v>
      </c>
      <c r="AJ248" s="175">
        <v>43929.62222222222</v>
      </c>
      <c r="AK248" s="8" t="s">
        <v>498</v>
      </c>
      <c r="AL248" s="8" t="s">
        <v>388</v>
      </c>
      <c r="AM248" s="8" t="s">
        <v>499</v>
      </c>
      <c r="AN248" s="8" t="s">
        <v>402</v>
      </c>
      <c r="AR248" s="128"/>
      <c r="AS248" s="128"/>
      <c r="AT248" s="128"/>
      <c r="AU248" s="128"/>
      <c r="AV248" s="128"/>
    </row>
    <row r="249" ht="16.5" customHeight="1">
      <c r="A249" s="170">
        <v>43928.0</v>
      </c>
      <c r="B249" s="8" t="s">
        <v>215</v>
      </c>
      <c r="C249" s="128"/>
      <c r="D249" s="128"/>
      <c r="E249" s="128"/>
      <c r="F249" s="128"/>
      <c r="G249" s="128"/>
      <c r="H249" s="128"/>
      <c r="I249" s="128"/>
      <c r="J249" s="128"/>
      <c r="K249" s="128"/>
      <c r="L249" s="128"/>
      <c r="M249" s="128"/>
      <c r="N249" s="128"/>
      <c r="O249" s="128"/>
      <c r="P249" s="8">
        <v>18021.0</v>
      </c>
      <c r="Q249" s="8">
        <v>3124.0</v>
      </c>
      <c r="R249" s="8">
        <v>14897.0</v>
      </c>
      <c r="S249" s="128"/>
      <c r="T249" s="128"/>
      <c r="U249" s="128"/>
      <c r="V249" s="174">
        <v>1181.0</v>
      </c>
      <c r="W249" s="174">
        <v>21826.0</v>
      </c>
      <c r="Z249" s="179">
        <v>324.0</v>
      </c>
      <c r="AC249" s="174">
        <v>69.0</v>
      </c>
      <c r="AF249" s="174">
        <v>33.0</v>
      </c>
      <c r="AH249" s="128"/>
      <c r="AI249" s="175">
        <v>43927.45833333333</v>
      </c>
      <c r="AJ249" s="175">
        <v>43928.60763888889</v>
      </c>
      <c r="AK249" s="8" t="s">
        <v>388</v>
      </c>
      <c r="AL249" s="8" t="s">
        <v>500</v>
      </c>
      <c r="AM249" s="8" t="s">
        <v>501</v>
      </c>
      <c r="AN249" s="8" t="s">
        <v>402</v>
      </c>
      <c r="AR249" s="128"/>
      <c r="AS249" s="128"/>
      <c r="AT249" s="128"/>
      <c r="AU249" s="128"/>
      <c r="AV249" s="128"/>
    </row>
    <row r="250" ht="16.5" customHeight="1">
      <c r="A250" s="170">
        <v>43927.0</v>
      </c>
      <c r="B250" s="8" t="s">
        <v>215</v>
      </c>
      <c r="C250" s="128"/>
      <c r="D250" s="128"/>
      <c r="E250" s="128"/>
      <c r="F250" s="128"/>
      <c r="G250" s="128"/>
      <c r="H250" s="128"/>
      <c r="I250" s="128"/>
      <c r="J250" s="128"/>
      <c r="K250" s="128"/>
      <c r="L250" s="128"/>
      <c r="M250" s="128"/>
      <c r="N250" s="128"/>
      <c r="O250" s="128"/>
      <c r="P250" s="8">
        <v>15730.0</v>
      </c>
      <c r="Q250" s="8">
        <v>2955.0</v>
      </c>
      <c r="R250" s="8">
        <v>12775.0</v>
      </c>
      <c r="S250" s="128"/>
      <c r="T250" s="128"/>
      <c r="U250" s="128"/>
      <c r="V250" s="174">
        <v>1132.0</v>
      </c>
      <c r="W250" s="174">
        <v>20669.0</v>
      </c>
      <c r="Z250" s="179">
        <v>258.0</v>
      </c>
      <c r="AC250" s="174">
        <v>40.0</v>
      </c>
      <c r="AF250" s="174">
        <v>27.0</v>
      </c>
      <c r="AH250" s="128"/>
      <c r="AI250" s="175">
        <v>43926.45833333333</v>
      </c>
      <c r="AJ250" s="175">
        <v>43927.67222222222</v>
      </c>
      <c r="AK250" s="8" t="s">
        <v>497</v>
      </c>
      <c r="AL250" s="8" t="s">
        <v>230</v>
      </c>
      <c r="AM250" s="8" t="s">
        <v>501</v>
      </c>
      <c r="AN250" s="8" t="s">
        <v>402</v>
      </c>
      <c r="AR250" s="128"/>
      <c r="AS250" s="128"/>
      <c r="AT250" s="128"/>
      <c r="AU250" s="128"/>
      <c r="AV250" s="128"/>
    </row>
    <row r="251" ht="16.5" customHeight="1">
      <c r="A251" s="170">
        <v>43926.0</v>
      </c>
      <c r="B251" s="8" t="s">
        <v>215</v>
      </c>
      <c r="C251" s="128"/>
      <c r="D251" s="128"/>
      <c r="E251" s="128"/>
      <c r="F251" s="128"/>
      <c r="G251" s="128"/>
      <c r="H251" s="128"/>
      <c r="I251" s="128"/>
      <c r="J251" s="128"/>
      <c r="K251" s="128"/>
      <c r="L251" s="128"/>
      <c r="M251" s="128"/>
      <c r="N251" s="128"/>
      <c r="O251" s="128"/>
      <c r="P251" s="8">
        <v>14206.0</v>
      </c>
      <c r="Q251" s="8">
        <v>2847.0</v>
      </c>
      <c r="R251" s="8">
        <v>11359.0</v>
      </c>
      <c r="S251" s="128"/>
      <c r="T251" s="128"/>
      <c r="U251" s="128"/>
      <c r="V251" s="174">
        <v>1068.0</v>
      </c>
      <c r="W251" s="174">
        <v>19556.0</v>
      </c>
      <c r="Z251" s="179">
        <v>258.0</v>
      </c>
      <c r="AC251" s="174">
        <v>40.0</v>
      </c>
      <c r="AF251" s="174">
        <v>27.0</v>
      </c>
      <c r="AH251" s="128"/>
      <c r="AI251" s="175">
        <v>43925.45833333333</v>
      </c>
      <c r="AJ251" s="175">
        <v>43926.69652777778</v>
      </c>
      <c r="AK251" s="8" t="s">
        <v>325</v>
      </c>
      <c r="AL251" s="8" t="s">
        <v>502</v>
      </c>
      <c r="AM251" s="8" t="s">
        <v>503</v>
      </c>
      <c r="AN251" s="8" t="s">
        <v>402</v>
      </c>
      <c r="AR251" s="128"/>
      <c r="AS251" s="128"/>
      <c r="AT251" s="128"/>
      <c r="AU251" s="128"/>
      <c r="AV251" s="128"/>
    </row>
    <row r="252" ht="16.5" customHeight="1">
      <c r="A252" s="170">
        <v>43925.0</v>
      </c>
      <c r="B252" s="8" t="s">
        <v>215</v>
      </c>
      <c r="C252" s="128"/>
      <c r="D252" s="128"/>
      <c r="E252" s="128"/>
      <c r="F252" s="128"/>
      <c r="G252" s="128"/>
      <c r="H252" s="128"/>
      <c r="I252" s="128"/>
      <c r="J252" s="128"/>
      <c r="K252" s="128"/>
      <c r="L252" s="128"/>
      <c r="M252" s="128"/>
      <c r="N252" s="128"/>
      <c r="O252" s="128"/>
      <c r="P252" s="8">
        <v>12322.0</v>
      </c>
      <c r="Q252" s="8">
        <v>2699.0</v>
      </c>
      <c r="R252" s="8">
        <v>9623.0</v>
      </c>
      <c r="S252" s="128"/>
      <c r="T252" s="128"/>
      <c r="U252" s="128"/>
      <c r="V252" s="174">
        <v>999.0</v>
      </c>
      <c r="W252" s="174">
        <v>16535.0</v>
      </c>
      <c r="Z252" s="179">
        <v>239.0</v>
      </c>
      <c r="AC252" s="174">
        <v>38.0</v>
      </c>
      <c r="AF252" s="174">
        <v>26.0</v>
      </c>
      <c r="AH252" s="128"/>
      <c r="AI252" s="175">
        <v>43924.5</v>
      </c>
      <c r="AJ252" s="175">
        <v>43925.66527777778</v>
      </c>
      <c r="AK252" s="8" t="s">
        <v>360</v>
      </c>
      <c r="AL252" s="8" t="s">
        <v>230</v>
      </c>
      <c r="AM252" s="8" t="s">
        <v>504</v>
      </c>
      <c r="AN252" s="8" t="s">
        <v>402</v>
      </c>
      <c r="AR252" s="128"/>
      <c r="AS252" s="128"/>
      <c r="AT252" s="128"/>
      <c r="AU252" s="128"/>
      <c r="AV252" s="128"/>
    </row>
    <row r="253" ht="16.5" customHeight="1">
      <c r="A253" s="170">
        <v>43924.0</v>
      </c>
      <c r="B253" s="8" t="s">
        <v>215</v>
      </c>
      <c r="C253" s="128"/>
      <c r="D253" s="128"/>
      <c r="E253" s="128"/>
      <c r="F253" s="128"/>
      <c r="G253" s="128"/>
      <c r="H253" s="128"/>
      <c r="I253" s="128"/>
      <c r="J253" s="128"/>
      <c r="K253" s="128"/>
      <c r="L253" s="128"/>
      <c r="M253" s="128"/>
      <c r="N253" s="128"/>
      <c r="O253" s="128"/>
      <c r="P253" s="8">
        <v>9569.0</v>
      </c>
      <c r="Q253" s="8">
        <v>2413.0</v>
      </c>
      <c r="R253" s="8">
        <v>7156.0</v>
      </c>
      <c r="S253" s="128"/>
      <c r="T253" s="128"/>
      <c r="U253" s="128"/>
      <c r="V253" s="174">
        <v>899.0</v>
      </c>
      <c r="W253" s="174">
        <v>16535.0</v>
      </c>
      <c r="Y253" s="174">
        <v>188.0</v>
      </c>
      <c r="Z253" s="179">
        <v>204.0</v>
      </c>
      <c r="AC253" s="174">
        <v>38.0</v>
      </c>
      <c r="AF253" s="174">
        <v>22.0</v>
      </c>
      <c r="AH253" s="128"/>
      <c r="AI253" s="175">
        <v>43923.45833333333</v>
      </c>
      <c r="AJ253" s="175">
        <v>43924.67291666666</v>
      </c>
      <c r="AK253" s="8" t="s">
        <v>492</v>
      </c>
      <c r="AL253" s="8" t="s">
        <v>403</v>
      </c>
      <c r="AM253" s="8" t="s">
        <v>505</v>
      </c>
      <c r="AN253" s="8" t="s">
        <v>402</v>
      </c>
      <c r="AR253" s="128"/>
      <c r="AS253" s="128"/>
      <c r="AT253" s="128"/>
      <c r="AU253" s="128"/>
      <c r="AV253" s="128"/>
    </row>
    <row r="254" ht="16.5" customHeight="1">
      <c r="A254" s="170">
        <v>43923.0</v>
      </c>
      <c r="B254" s="8" t="s">
        <v>215</v>
      </c>
      <c r="C254" s="128"/>
      <c r="D254" s="128"/>
      <c r="E254" s="128"/>
      <c r="F254" s="128"/>
      <c r="G254" s="128"/>
      <c r="H254" s="128"/>
      <c r="I254" s="128"/>
      <c r="J254" s="128"/>
      <c r="K254" s="128"/>
      <c r="L254" s="128"/>
      <c r="M254" s="128"/>
      <c r="N254" s="128"/>
      <c r="O254" s="128"/>
      <c r="P254" s="8">
        <v>7310.0</v>
      </c>
      <c r="Q254" s="8">
        <v>2239.0</v>
      </c>
      <c r="R254" s="8">
        <v>5071.0</v>
      </c>
      <c r="S254" s="128"/>
      <c r="T254" s="128"/>
      <c r="U254" s="128"/>
      <c r="V254" s="174">
        <v>826.0</v>
      </c>
      <c r="W254" s="174">
        <v>15259.0</v>
      </c>
      <c r="Y254" s="174">
        <v>134.0</v>
      </c>
      <c r="Z254" s="179">
        <v>188.0</v>
      </c>
      <c r="AC254" s="174">
        <v>38.0</v>
      </c>
      <c r="AF254" s="174">
        <v>21.0</v>
      </c>
      <c r="AH254" s="128"/>
      <c r="AI254" s="175">
        <v>43922.45833333333</v>
      </c>
      <c r="AJ254" s="175">
        <v>43923.65833333333</v>
      </c>
      <c r="AK254" s="8" t="s">
        <v>325</v>
      </c>
      <c r="AL254" s="8" t="s">
        <v>230</v>
      </c>
      <c r="AM254" s="128"/>
      <c r="AN254" s="8" t="s">
        <v>402</v>
      </c>
      <c r="AR254" s="128"/>
      <c r="AS254" s="128"/>
      <c r="AT254" s="128"/>
      <c r="AU254" s="128"/>
      <c r="AV254" s="128"/>
    </row>
    <row r="255" ht="16.5" customHeight="1">
      <c r="A255" s="170">
        <v>43922.0</v>
      </c>
      <c r="B255" s="8" t="s">
        <v>215</v>
      </c>
      <c r="C255" s="128"/>
      <c r="D255" s="128"/>
      <c r="E255" s="128"/>
      <c r="F255" s="128"/>
      <c r="G255" s="128"/>
      <c r="H255" s="128"/>
      <c r="I255" s="128"/>
      <c r="J255" s="128"/>
      <c r="K255" s="128"/>
      <c r="L255" s="128"/>
      <c r="M255" s="128"/>
      <c r="N255" s="128"/>
      <c r="O255" s="128"/>
      <c r="P255" s="8">
        <v>5528.0</v>
      </c>
      <c r="Q255" s="8">
        <v>2007.0</v>
      </c>
      <c r="R255" s="8">
        <v>3521.0</v>
      </c>
      <c r="S255" s="128"/>
      <c r="T255" s="128"/>
      <c r="U255" s="128"/>
      <c r="V255" s="174">
        <v>736.0</v>
      </c>
      <c r="W255" s="174">
        <v>13136.0</v>
      </c>
      <c r="Y255" s="174">
        <v>132.0</v>
      </c>
      <c r="Z255" s="179">
        <v>154.0</v>
      </c>
      <c r="AC255" s="174">
        <v>40.0</v>
      </c>
      <c r="AF255" s="174">
        <v>18.0</v>
      </c>
      <c r="AH255" s="128"/>
      <c r="AI255" s="175">
        <v>43921.45833333333</v>
      </c>
      <c r="AJ255" s="162"/>
      <c r="AK255" s="162"/>
      <c r="AL255" s="162"/>
      <c r="AM255" s="128"/>
      <c r="AN255" s="8" t="s">
        <v>402</v>
      </c>
      <c r="AR255" s="128"/>
      <c r="AS255" s="128"/>
      <c r="AT255" s="128"/>
      <c r="AU255" s="128"/>
      <c r="AV255" s="128"/>
    </row>
    <row r="256" ht="16.5" customHeight="1">
      <c r="A256" s="170">
        <v>43921.0</v>
      </c>
      <c r="B256" s="8" t="s">
        <v>215</v>
      </c>
      <c r="C256" s="128"/>
      <c r="D256" s="128"/>
      <c r="E256" s="128"/>
      <c r="F256" s="128"/>
      <c r="G256" s="128"/>
      <c r="H256" s="128"/>
      <c r="I256" s="128"/>
      <c r="J256" s="128"/>
      <c r="K256" s="128"/>
      <c r="L256" s="128"/>
      <c r="M256" s="128"/>
      <c r="N256" s="128"/>
      <c r="O256" s="128"/>
      <c r="P256" s="8">
        <v>3606.0</v>
      </c>
      <c r="Q256" s="8">
        <v>1816.0</v>
      </c>
      <c r="R256" s="8">
        <v>1790.0</v>
      </c>
      <c r="S256" s="128"/>
      <c r="T256" s="128"/>
      <c r="U256" s="128"/>
      <c r="V256" s="174">
        <v>690.0</v>
      </c>
      <c r="W256" s="174">
        <v>13136.0</v>
      </c>
      <c r="Y256" s="174">
        <v>132.0</v>
      </c>
      <c r="Z256" s="179">
        <v>154.0</v>
      </c>
      <c r="AC256" s="174">
        <v>40.0</v>
      </c>
      <c r="AF256" s="174">
        <v>18.0</v>
      </c>
      <c r="AH256" s="128"/>
      <c r="AI256" s="175">
        <v>43921.45833333333</v>
      </c>
      <c r="AJ256" s="162"/>
      <c r="AK256" s="162"/>
      <c r="AL256" s="162"/>
      <c r="AM256" s="128"/>
      <c r="AN256" s="8" t="s">
        <v>402</v>
      </c>
      <c r="AR256" s="128"/>
      <c r="AS256" s="128"/>
      <c r="AT256" s="128"/>
      <c r="AU256" s="128"/>
      <c r="AV256" s="128"/>
    </row>
    <row r="257" ht="16.5" customHeight="1">
      <c r="A257" s="170">
        <v>43920.0</v>
      </c>
      <c r="B257" s="8" t="s">
        <v>215</v>
      </c>
      <c r="C257" s="128"/>
      <c r="D257" s="128"/>
      <c r="E257" s="128"/>
      <c r="F257" s="128"/>
      <c r="G257" s="128"/>
      <c r="H257" s="128"/>
      <c r="I257" s="128"/>
      <c r="J257" s="128"/>
      <c r="K257" s="128"/>
      <c r="L257" s="128"/>
      <c r="M257" s="128"/>
      <c r="N257" s="128"/>
      <c r="O257" s="128"/>
      <c r="P257" s="8">
        <v>2542.0</v>
      </c>
      <c r="Q257" s="8">
        <v>1689.0</v>
      </c>
      <c r="R257" s="8">
        <v>853.0</v>
      </c>
      <c r="S257" s="128"/>
      <c r="T257" s="128"/>
      <c r="U257" s="128"/>
      <c r="V257" s="174">
        <v>606.0</v>
      </c>
      <c r="W257" s="174">
        <v>12277.0</v>
      </c>
      <c r="Y257" s="174">
        <v>132.0</v>
      </c>
      <c r="Z257" s="179">
        <v>140.0</v>
      </c>
      <c r="AC257" s="174">
        <v>39.0</v>
      </c>
      <c r="AF257" s="174">
        <v>16.0</v>
      </c>
      <c r="AH257" s="128"/>
      <c r="AI257" s="175">
        <v>43920.45833333333</v>
      </c>
      <c r="AJ257" s="162"/>
      <c r="AK257" s="162"/>
      <c r="AL257" s="162"/>
      <c r="AM257" s="128"/>
      <c r="AN257" s="8" t="s">
        <v>402</v>
      </c>
      <c r="AR257" s="128"/>
      <c r="AS257" s="128"/>
      <c r="AT257" s="128"/>
      <c r="AU257" s="128"/>
      <c r="AV257" s="128"/>
    </row>
    <row r="258" ht="16.5" customHeight="1">
      <c r="A258" s="170">
        <v>43919.0</v>
      </c>
      <c r="B258" s="8" t="s">
        <v>215</v>
      </c>
      <c r="C258" s="128"/>
      <c r="D258" s="128"/>
      <c r="E258" s="128"/>
      <c r="F258" s="128"/>
      <c r="G258" s="128"/>
      <c r="H258" s="128"/>
      <c r="I258" s="128"/>
      <c r="J258" s="128"/>
      <c r="K258" s="128"/>
      <c r="L258" s="128"/>
      <c r="M258" s="128"/>
      <c r="N258" s="128"/>
      <c r="O258" s="128"/>
      <c r="P258" s="8">
        <v>1336.0</v>
      </c>
      <c r="Q258" s="8">
        <v>1305.0</v>
      </c>
      <c r="R258" s="8">
        <v>31.0</v>
      </c>
      <c r="S258" s="128"/>
      <c r="T258" s="128"/>
      <c r="U258" s="128"/>
      <c r="V258" s="174">
        <v>548.0</v>
      </c>
      <c r="W258" s="174">
        <v>10878.0</v>
      </c>
      <c r="Y258" s="174">
        <v>107.0</v>
      </c>
      <c r="Z258" s="179">
        <v>129.0</v>
      </c>
      <c r="AC258" s="174">
        <v>37.0</v>
      </c>
      <c r="AF258" s="174">
        <v>13.0</v>
      </c>
      <c r="AH258" s="128"/>
      <c r="AI258" s="175">
        <v>43919.45833333333</v>
      </c>
      <c r="AJ258" s="162"/>
      <c r="AK258" s="162"/>
      <c r="AL258" s="162"/>
      <c r="AM258" s="128"/>
      <c r="AN258" s="8" t="s">
        <v>402</v>
      </c>
      <c r="AR258" s="128"/>
      <c r="AS258" s="128"/>
      <c r="AT258" s="128"/>
      <c r="AU258" s="128"/>
      <c r="AV258" s="128"/>
    </row>
    <row r="259" ht="16.5" customHeight="1">
      <c r="A259" s="170">
        <v>43918.0</v>
      </c>
      <c r="B259" s="8" t="s">
        <v>215</v>
      </c>
      <c r="C259" s="128"/>
      <c r="D259" s="128"/>
      <c r="E259" s="128"/>
      <c r="F259" s="128"/>
      <c r="G259" s="128"/>
      <c r="H259" s="128"/>
      <c r="I259" s="128"/>
      <c r="J259" s="128"/>
      <c r="K259" s="128"/>
      <c r="L259" s="128"/>
      <c r="M259" s="128"/>
      <c r="N259" s="128"/>
      <c r="O259" s="128"/>
      <c r="P259" s="128"/>
      <c r="Q259" s="128"/>
      <c r="R259" s="128"/>
      <c r="S259" s="128"/>
      <c r="T259" s="128"/>
      <c r="U259" s="128"/>
      <c r="V259" s="174">
        <v>479.0</v>
      </c>
      <c r="W259" s="174">
        <v>9693.0</v>
      </c>
      <c r="Y259" s="174">
        <v>107.0</v>
      </c>
      <c r="Z259" s="179">
        <v>117.0</v>
      </c>
      <c r="AC259" s="174">
        <v>31.0</v>
      </c>
      <c r="AF259" s="174">
        <v>13.0</v>
      </c>
      <c r="AH259" s="128"/>
      <c r="AI259" s="175">
        <v>43917.52083333333</v>
      </c>
      <c r="AJ259" s="162"/>
      <c r="AK259" s="162"/>
      <c r="AL259" s="162"/>
      <c r="AM259" s="128"/>
      <c r="AN259" s="8" t="s">
        <v>402</v>
      </c>
      <c r="AR259" s="128"/>
      <c r="AS259" s="128"/>
      <c r="AT259" s="128"/>
      <c r="AU259" s="128"/>
      <c r="AV259" s="128"/>
    </row>
    <row r="260" ht="16.5" customHeight="1">
      <c r="A260" s="170">
        <v>43917.0</v>
      </c>
      <c r="B260" s="8" t="s">
        <v>215</v>
      </c>
      <c r="C260" s="128"/>
      <c r="D260" s="128"/>
      <c r="E260" s="128"/>
      <c r="F260" s="128"/>
      <c r="G260" s="128"/>
      <c r="H260" s="128"/>
      <c r="I260" s="128"/>
      <c r="J260" s="128"/>
      <c r="K260" s="128"/>
      <c r="L260" s="128"/>
      <c r="M260" s="128"/>
      <c r="N260" s="128"/>
      <c r="O260" s="128"/>
      <c r="P260" s="128"/>
      <c r="Q260" s="128"/>
      <c r="R260" s="128"/>
      <c r="S260" s="128"/>
      <c r="T260" s="128"/>
      <c r="U260" s="128"/>
      <c r="V260" s="174">
        <v>414.0</v>
      </c>
      <c r="W260" s="174">
        <v>8510.0</v>
      </c>
      <c r="Y260" s="174">
        <v>91.0</v>
      </c>
      <c r="Z260" s="179">
        <v>102.0</v>
      </c>
      <c r="AC260" s="174">
        <v>31.0</v>
      </c>
      <c r="AF260" s="174">
        <v>12.0</v>
      </c>
      <c r="AH260" s="128"/>
      <c r="AI260" s="175">
        <v>43917.52083333333</v>
      </c>
      <c r="AJ260" s="162"/>
      <c r="AK260" s="162"/>
      <c r="AL260" s="162"/>
      <c r="AM260" s="128"/>
      <c r="AN260" s="8" t="s">
        <v>402</v>
      </c>
      <c r="AR260" s="128"/>
      <c r="AS260" s="128"/>
      <c r="AT260" s="128"/>
      <c r="AU260" s="128"/>
      <c r="AV260" s="128"/>
    </row>
    <row r="261" ht="16.5" customHeight="1">
      <c r="A261" s="170">
        <v>43916.0</v>
      </c>
      <c r="B261" s="8" t="s">
        <v>215</v>
      </c>
      <c r="C261" s="128"/>
      <c r="D261" s="128"/>
      <c r="E261" s="128"/>
      <c r="F261" s="128"/>
      <c r="G261" s="128"/>
      <c r="H261" s="128"/>
      <c r="I261" s="128"/>
      <c r="J261" s="128"/>
      <c r="K261" s="128"/>
      <c r="L261" s="128"/>
      <c r="M261" s="128"/>
      <c r="N261" s="128"/>
      <c r="O261" s="128"/>
      <c r="P261" s="128"/>
      <c r="Q261" s="128"/>
      <c r="R261" s="128"/>
      <c r="S261" s="128"/>
      <c r="T261" s="128"/>
      <c r="U261" s="128"/>
      <c r="V261" s="174">
        <v>327.0</v>
      </c>
      <c r="W261" s="174">
        <v>6953.0</v>
      </c>
      <c r="Z261" s="179">
        <v>90.0</v>
      </c>
      <c r="AF261" s="174">
        <v>11.0</v>
      </c>
      <c r="AH261" s="128"/>
      <c r="AI261" s="175">
        <v>43916.68819444445</v>
      </c>
      <c r="AJ261" s="162"/>
      <c r="AK261" s="162"/>
      <c r="AL261" s="162"/>
      <c r="AM261" s="128"/>
      <c r="AN261" s="8" t="s">
        <v>402</v>
      </c>
      <c r="AR261" s="128"/>
      <c r="AS261" s="128"/>
      <c r="AT261" s="128"/>
      <c r="AU261" s="128"/>
      <c r="AV261" s="128"/>
    </row>
    <row r="262" ht="16.5" customHeight="1">
      <c r="A262" s="170">
        <v>43915.0</v>
      </c>
      <c r="B262" s="8" t="s">
        <v>215</v>
      </c>
      <c r="C262" s="128"/>
      <c r="D262" s="128"/>
      <c r="E262" s="128"/>
      <c r="F262" s="128"/>
      <c r="G262" s="128"/>
      <c r="H262" s="128"/>
      <c r="I262" s="128"/>
      <c r="J262" s="128"/>
      <c r="K262" s="128"/>
      <c r="L262" s="128"/>
      <c r="M262" s="128"/>
      <c r="N262" s="128"/>
      <c r="O262" s="128"/>
      <c r="P262" s="128"/>
      <c r="Q262" s="128"/>
      <c r="R262" s="128"/>
      <c r="S262" s="128"/>
      <c r="T262" s="128"/>
      <c r="U262" s="128"/>
      <c r="V262" s="174">
        <v>209.0</v>
      </c>
      <c r="W262" s="174">
        <v>4350.0</v>
      </c>
      <c r="Z262" s="179">
        <v>61.0</v>
      </c>
      <c r="AF262" s="174">
        <v>8.0</v>
      </c>
      <c r="AH262" s="128"/>
      <c r="AI262" s="175">
        <v>43914.45833333333</v>
      </c>
      <c r="AJ262" s="162"/>
      <c r="AK262" s="162"/>
      <c r="AL262" s="162"/>
      <c r="AM262" s="128"/>
      <c r="AN262" s="8" t="s">
        <v>402</v>
      </c>
      <c r="AR262" s="128"/>
      <c r="AS262" s="128"/>
      <c r="AT262" s="128"/>
      <c r="AU262" s="128"/>
      <c r="AV262" s="128"/>
    </row>
    <row r="263" ht="16.5" customHeight="1">
      <c r="A263" s="170">
        <v>43914.0</v>
      </c>
      <c r="B263" s="8" t="s">
        <v>215</v>
      </c>
      <c r="C263" s="128"/>
      <c r="D263" s="128"/>
      <c r="E263" s="128"/>
      <c r="F263" s="128"/>
      <c r="G263" s="128"/>
      <c r="H263" s="128"/>
      <c r="I263" s="128"/>
      <c r="J263" s="128"/>
      <c r="K263" s="128"/>
      <c r="L263" s="128"/>
      <c r="M263" s="128"/>
      <c r="N263" s="128"/>
      <c r="O263" s="128"/>
      <c r="P263" s="128"/>
      <c r="Q263" s="128"/>
      <c r="R263" s="128"/>
      <c r="S263" s="128"/>
      <c r="T263" s="128"/>
      <c r="U263" s="128"/>
      <c r="V263" s="174">
        <v>209.0</v>
      </c>
      <c r="W263" s="174">
        <v>4350.0</v>
      </c>
      <c r="Z263" s="179">
        <v>61.0</v>
      </c>
      <c r="AF263" s="174">
        <v>8.0</v>
      </c>
      <c r="AH263" s="128"/>
      <c r="AI263" s="175">
        <v>43914.45833333333</v>
      </c>
      <c r="AJ263" s="162"/>
      <c r="AK263" s="162"/>
      <c r="AL263" s="162"/>
      <c r="AM263" s="128"/>
      <c r="AN263" s="8" t="s">
        <v>402</v>
      </c>
      <c r="AR263" s="128"/>
      <c r="AS263" s="128"/>
      <c r="AT263" s="128"/>
      <c r="AU263" s="128"/>
      <c r="AV263" s="128"/>
    </row>
    <row r="264" ht="16.5" customHeight="1">
      <c r="A264" s="170">
        <v>43913.0</v>
      </c>
      <c r="B264" s="8" t="s">
        <v>215</v>
      </c>
      <c r="C264" s="128"/>
      <c r="D264" s="128"/>
      <c r="E264" s="128"/>
      <c r="F264" s="128"/>
      <c r="G264" s="128"/>
      <c r="H264" s="128"/>
      <c r="I264" s="128"/>
      <c r="J264" s="128"/>
      <c r="K264" s="128"/>
      <c r="L264" s="128"/>
      <c r="M264" s="128"/>
      <c r="N264" s="128"/>
      <c r="O264" s="128"/>
      <c r="P264" s="128"/>
      <c r="Q264" s="128"/>
      <c r="R264" s="128"/>
      <c r="S264" s="128"/>
      <c r="T264" s="128"/>
      <c r="U264" s="128"/>
      <c r="V264" s="174">
        <v>191.0</v>
      </c>
      <c r="W264" s="174">
        <v>3649.0</v>
      </c>
      <c r="Z264" s="179">
        <v>56.0</v>
      </c>
      <c r="AF264" s="174">
        <v>5.0</v>
      </c>
      <c r="AH264" s="128"/>
      <c r="AI264" s="175">
        <v>43913.45833333333</v>
      </c>
      <c r="AJ264" s="162"/>
      <c r="AK264" s="162"/>
      <c r="AL264" s="162"/>
      <c r="AM264" s="128"/>
      <c r="AN264" s="8" t="s">
        <v>402</v>
      </c>
      <c r="AR264" s="128"/>
      <c r="AS264" s="128"/>
      <c r="AT264" s="128"/>
      <c r="AU264" s="128"/>
      <c r="AV264" s="128"/>
    </row>
    <row r="265" ht="16.5" customHeight="1">
      <c r="A265" s="170">
        <v>43912.0</v>
      </c>
      <c r="B265" s="8" t="s">
        <v>215</v>
      </c>
      <c r="C265" s="128"/>
      <c r="D265" s="128"/>
      <c r="E265" s="128"/>
      <c r="F265" s="128"/>
      <c r="G265" s="128"/>
      <c r="H265" s="128"/>
      <c r="I265" s="128"/>
      <c r="J265" s="128"/>
      <c r="K265" s="128"/>
      <c r="L265" s="128"/>
      <c r="M265" s="128"/>
      <c r="N265" s="128"/>
      <c r="O265" s="128"/>
      <c r="P265" s="128"/>
      <c r="Q265" s="128"/>
      <c r="R265" s="128"/>
      <c r="S265" s="128"/>
      <c r="T265" s="128"/>
      <c r="U265" s="128"/>
      <c r="V265" s="174">
        <v>161.0</v>
      </c>
      <c r="W265" s="174">
        <v>2864.0</v>
      </c>
      <c r="Z265" s="179">
        <v>43.0</v>
      </c>
      <c r="AF265" s="174">
        <v>4.0</v>
      </c>
      <c r="AH265" s="128"/>
      <c r="AI265" s="175">
        <v>43912.45833333333</v>
      </c>
      <c r="AJ265" s="162"/>
      <c r="AK265" s="162"/>
      <c r="AL265" s="162"/>
      <c r="AM265" s="128"/>
      <c r="AN265" s="128"/>
      <c r="AR265" s="128"/>
      <c r="AS265" s="128"/>
      <c r="AT265" s="128"/>
      <c r="AU265" s="128"/>
      <c r="AV265" s="128"/>
    </row>
    <row r="266" ht="16.5" customHeight="1">
      <c r="A266" s="170">
        <v>43911.0</v>
      </c>
      <c r="B266" s="8" t="s">
        <v>215</v>
      </c>
      <c r="C266" s="128"/>
      <c r="D266" s="128"/>
      <c r="E266" s="128"/>
      <c r="F266" s="128"/>
      <c r="G266" s="128"/>
      <c r="H266" s="128"/>
      <c r="I266" s="128"/>
      <c r="J266" s="128"/>
      <c r="K266" s="128"/>
      <c r="L266" s="128"/>
      <c r="M266" s="128"/>
      <c r="N266" s="128"/>
      <c r="O266" s="128"/>
      <c r="P266" s="128"/>
      <c r="Q266" s="128"/>
      <c r="R266" s="128"/>
      <c r="S266" s="128"/>
      <c r="T266" s="128"/>
      <c r="U266" s="128"/>
      <c r="V266" s="174">
        <v>114.0</v>
      </c>
      <c r="W266" s="174">
        <v>2003.0</v>
      </c>
      <c r="X266" s="174">
        <v>433.0</v>
      </c>
      <c r="Z266" s="161"/>
      <c r="AF266" s="174">
        <v>3.0</v>
      </c>
      <c r="AH266" s="128"/>
      <c r="AI266" s="175">
        <v>43910.45833333333</v>
      </c>
      <c r="AJ266" s="162"/>
      <c r="AK266" s="162"/>
      <c r="AL266" s="162"/>
      <c r="AM266" s="128"/>
      <c r="AN266" s="128"/>
      <c r="AR266" s="128"/>
      <c r="AS266" s="128"/>
      <c r="AT266" s="128"/>
      <c r="AU266" s="128"/>
      <c r="AV266" s="128"/>
    </row>
    <row r="267" ht="16.5" customHeight="1">
      <c r="A267" s="170">
        <v>43910.0</v>
      </c>
      <c r="B267" s="8" t="s">
        <v>215</v>
      </c>
      <c r="C267" s="128"/>
      <c r="D267" s="128"/>
      <c r="E267" s="128"/>
      <c r="F267" s="128"/>
      <c r="G267" s="128"/>
      <c r="H267" s="128"/>
      <c r="I267" s="128"/>
      <c r="J267" s="128"/>
      <c r="K267" s="128"/>
      <c r="L267" s="128"/>
      <c r="M267" s="128"/>
      <c r="N267" s="128"/>
      <c r="O267" s="128"/>
      <c r="P267" s="128"/>
      <c r="Q267" s="128"/>
      <c r="R267" s="128"/>
      <c r="S267" s="128"/>
      <c r="T267" s="128"/>
      <c r="U267" s="128"/>
      <c r="V267" s="174">
        <v>114.0</v>
      </c>
      <c r="W267" s="174">
        <v>2003.0</v>
      </c>
      <c r="X267" s="174">
        <v>433.0</v>
      </c>
      <c r="Z267" s="161"/>
      <c r="AF267" s="174">
        <v>3.0</v>
      </c>
      <c r="AH267" s="128"/>
      <c r="AI267" s="175">
        <v>43910.45833333333</v>
      </c>
      <c r="AJ267" s="162"/>
      <c r="AK267" s="162"/>
      <c r="AL267" s="162"/>
      <c r="AM267" s="128"/>
      <c r="AN267" s="128"/>
      <c r="AR267" s="128"/>
      <c r="AS267" s="128"/>
      <c r="AT267" s="128"/>
      <c r="AU267" s="128"/>
      <c r="AV267" s="128"/>
    </row>
    <row r="268" ht="16.5" customHeight="1">
      <c r="A268" s="170">
        <v>43909.0</v>
      </c>
      <c r="B268" s="8" t="s">
        <v>215</v>
      </c>
      <c r="C268" s="128"/>
      <c r="D268" s="128"/>
      <c r="E268" s="128"/>
      <c r="F268" s="128"/>
      <c r="G268" s="128"/>
      <c r="H268" s="128"/>
      <c r="I268" s="128"/>
      <c r="J268" s="128"/>
      <c r="K268" s="128"/>
      <c r="L268" s="128"/>
      <c r="M268" s="128"/>
      <c r="N268" s="128"/>
      <c r="O268" s="128"/>
      <c r="P268" s="128"/>
      <c r="Q268" s="128"/>
      <c r="R268" s="128"/>
      <c r="S268" s="128"/>
      <c r="T268" s="128"/>
      <c r="U268" s="128"/>
      <c r="V268" s="174">
        <v>88.0</v>
      </c>
      <c r="W268" s="174">
        <v>1329.0</v>
      </c>
      <c r="X268" s="174">
        <v>437.0</v>
      </c>
      <c r="Z268" s="161"/>
      <c r="AF268" s="174">
        <v>3.0</v>
      </c>
      <c r="AH268" s="128"/>
      <c r="AI268" s="175">
        <v>43909.45833333333</v>
      </c>
      <c r="AJ268" s="162"/>
      <c r="AK268" s="162"/>
      <c r="AL268" s="162"/>
      <c r="AM268" s="128"/>
      <c r="AN268" s="128"/>
      <c r="AR268" s="128"/>
      <c r="AS268" s="128"/>
      <c r="AT268" s="128"/>
      <c r="AU268" s="128"/>
      <c r="AV268" s="128"/>
    </row>
    <row r="269" ht="16.5" customHeight="1">
      <c r="A269" s="170">
        <v>43908.0</v>
      </c>
      <c r="B269" s="8" t="s">
        <v>215</v>
      </c>
      <c r="C269" s="128"/>
      <c r="D269" s="128"/>
      <c r="E269" s="128"/>
      <c r="F269" s="128"/>
      <c r="G269" s="128"/>
      <c r="H269" s="128"/>
      <c r="I269" s="128"/>
      <c r="J269" s="128"/>
      <c r="K269" s="128"/>
      <c r="L269" s="128"/>
      <c r="M269" s="128"/>
      <c r="N269" s="128"/>
      <c r="O269" s="128"/>
      <c r="P269" s="128"/>
      <c r="Q269" s="128"/>
      <c r="R269" s="128"/>
      <c r="S269" s="128"/>
      <c r="T269" s="128"/>
      <c r="U269" s="128"/>
      <c r="V269" s="174">
        <v>75.0</v>
      </c>
      <c r="W269" s="174">
        <v>1118.0</v>
      </c>
      <c r="X269" s="174">
        <v>361.0</v>
      </c>
      <c r="Z269" s="161"/>
      <c r="AF269" s="174">
        <v>3.0</v>
      </c>
      <c r="AH269" s="128"/>
      <c r="AI269" s="175">
        <v>43907.5</v>
      </c>
      <c r="AJ269" s="162"/>
      <c r="AK269" s="162"/>
      <c r="AL269" s="162"/>
      <c r="AM269" s="128"/>
      <c r="AN269" s="128"/>
      <c r="AR269" s="128"/>
      <c r="AS269" s="128"/>
      <c r="AT269" s="128"/>
      <c r="AU269" s="128"/>
      <c r="AV269" s="128"/>
    </row>
    <row r="270" ht="16.5" customHeight="1">
      <c r="A270" s="170">
        <v>43907.0</v>
      </c>
      <c r="B270" s="8" t="s">
        <v>215</v>
      </c>
      <c r="C270" s="128"/>
      <c r="D270" s="128"/>
      <c r="E270" s="128"/>
      <c r="F270" s="128"/>
      <c r="G270" s="128"/>
      <c r="H270" s="128"/>
      <c r="I270" s="128"/>
      <c r="J270" s="128"/>
      <c r="K270" s="128"/>
      <c r="L270" s="128"/>
      <c r="M270" s="128"/>
      <c r="N270" s="128"/>
      <c r="O270" s="128"/>
      <c r="P270" s="128"/>
      <c r="Q270" s="128"/>
      <c r="R270" s="128"/>
      <c r="S270" s="128"/>
      <c r="T270" s="128"/>
      <c r="U270" s="128"/>
      <c r="V270" s="174">
        <v>47.0</v>
      </c>
      <c r="W270" s="174">
        <v>689.0</v>
      </c>
      <c r="X270" s="174">
        <v>184.0</v>
      </c>
      <c r="Z270" s="161"/>
      <c r="AH270" s="128"/>
      <c r="AI270" s="175">
        <v>43906.57708333334</v>
      </c>
      <c r="AJ270" s="162"/>
      <c r="AK270" s="162"/>
      <c r="AL270" s="162"/>
      <c r="AM270" s="128"/>
      <c r="AN270" s="128"/>
      <c r="AR270" s="128"/>
      <c r="AS270" s="128"/>
      <c r="AT270" s="128"/>
      <c r="AU270" s="128"/>
      <c r="AV270" s="128"/>
    </row>
    <row r="271" ht="16.5" customHeight="1">
      <c r="A271" s="170">
        <v>43906.0</v>
      </c>
      <c r="B271" s="8" t="s">
        <v>215</v>
      </c>
      <c r="C271" s="128"/>
      <c r="D271" s="128"/>
      <c r="E271" s="128"/>
      <c r="F271" s="128"/>
      <c r="G271" s="128"/>
      <c r="H271" s="128"/>
      <c r="I271" s="128"/>
      <c r="J271" s="128"/>
      <c r="K271" s="128"/>
      <c r="L271" s="128"/>
      <c r="M271" s="128"/>
      <c r="N271" s="128"/>
      <c r="O271" s="128"/>
      <c r="P271" s="128"/>
      <c r="Q271" s="128"/>
      <c r="R271" s="128"/>
      <c r="S271" s="128"/>
      <c r="T271" s="128"/>
      <c r="U271" s="128"/>
      <c r="V271" s="174">
        <v>39.0</v>
      </c>
      <c r="W271" s="174">
        <v>579.0</v>
      </c>
      <c r="X271" s="174">
        <v>182.0</v>
      </c>
      <c r="Z271" s="161"/>
      <c r="AH271" s="128"/>
      <c r="AI271" s="175">
        <v>43906.65138888889</v>
      </c>
      <c r="AJ271" s="162"/>
      <c r="AK271" s="162"/>
      <c r="AL271" s="162"/>
      <c r="AM271" s="128"/>
      <c r="AN271" s="128"/>
      <c r="AR271" s="128"/>
      <c r="AS271" s="128"/>
      <c r="AT271" s="128"/>
      <c r="AU271" s="128"/>
      <c r="AV271" s="128"/>
    </row>
    <row r="272" ht="16.5" customHeight="1">
      <c r="A272" s="170">
        <v>43905.0</v>
      </c>
      <c r="B272" s="8" t="s">
        <v>215</v>
      </c>
      <c r="F272" s="128"/>
      <c r="G272" s="128"/>
      <c r="H272" s="128"/>
      <c r="I272" s="128"/>
      <c r="L272" s="128"/>
      <c r="M272" s="128"/>
      <c r="N272" s="128"/>
      <c r="O272" s="128"/>
      <c r="P272" s="128"/>
      <c r="Q272" s="128"/>
      <c r="R272" s="128"/>
      <c r="S272" s="128"/>
      <c r="T272" s="128"/>
      <c r="U272" s="128"/>
      <c r="V272" s="174">
        <v>36.0</v>
      </c>
      <c r="W272" s="174">
        <v>420.0</v>
      </c>
      <c r="X272" s="174">
        <v>225.0</v>
      </c>
      <c r="Z272" s="161"/>
      <c r="AH272" s="128"/>
      <c r="AI272" s="175">
        <v>43904.58333333333</v>
      </c>
      <c r="AJ272" s="162"/>
      <c r="AK272" s="162"/>
      <c r="AL272" s="162"/>
      <c r="AM272" s="128"/>
      <c r="AN272" s="128"/>
      <c r="AR272" s="128"/>
      <c r="AS272" s="128"/>
      <c r="AT272" s="128"/>
      <c r="AU272" s="128"/>
      <c r="AV272" s="128"/>
    </row>
    <row r="273" ht="16.5" customHeight="1">
      <c r="A273" s="170">
        <v>43904.0</v>
      </c>
      <c r="B273" s="8" t="s">
        <v>215</v>
      </c>
      <c r="C273" s="128"/>
      <c r="D273" s="128"/>
      <c r="E273" s="128"/>
      <c r="F273" s="128"/>
      <c r="G273" s="128"/>
      <c r="H273" s="128"/>
      <c r="I273" s="128"/>
      <c r="J273" s="128"/>
      <c r="K273" s="128"/>
      <c r="L273" s="128"/>
      <c r="M273" s="128"/>
      <c r="N273" s="128"/>
      <c r="O273" s="128"/>
      <c r="P273" s="128"/>
      <c r="Q273" s="128"/>
      <c r="R273" s="128"/>
      <c r="S273" s="128"/>
      <c r="T273" s="128"/>
      <c r="U273" s="128"/>
      <c r="V273" s="174">
        <v>30.0</v>
      </c>
      <c r="W273" s="174">
        <v>337.0</v>
      </c>
      <c r="X273" s="174">
        <v>157.0</v>
      </c>
      <c r="Z273" s="161"/>
      <c r="AH273" s="128"/>
      <c r="AI273" s="175">
        <v>43903.54166666667</v>
      </c>
      <c r="AJ273" s="162"/>
      <c r="AK273" s="162"/>
      <c r="AL273" s="162"/>
      <c r="AM273" s="128"/>
      <c r="AN273" s="128"/>
      <c r="AR273" s="128"/>
      <c r="AS273" s="128"/>
      <c r="AT273" s="128"/>
      <c r="AU273" s="128"/>
      <c r="AV273" s="128"/>
    </row>
    <row r="274" ht="16.5" customHeight="1">
      <c r="A274" s="170">
        <v>43903.0</v>
      </c>
      <c r="B274" s="8" t="s">
        <v>215</v>
      </c>
      <c r="C274" s="128"/>
      <c r="D274" s="128"/>
      <c r="E274" s="128"/>
      <c r="F274" s="128"/>
      <c r="G274" s="128"/>
      <c r="H274" s="128"/>
      <c r="I274" s="128"/>
      <c r="J274" s="128"/>
      <c r="K274" s="128"/>
      <c r="L274" s="128"/>
      <c r="M274" s="128"/>
      <c r="N274" s="128"/>
      <c r="O274" s="128"/>
      <c r="P274" s="128"/>
      <c r="Q274" s="128"/>
      <c r="R274" s="128"/>
      <c r="S274" s="128"/>
      <c r="T274" s="128"/>
      <c r="U274" s="128"/>
      <c r="V274" s="174">
        <v>30.0</v>
      </c>
      <c r="W274" s="174">
        <v>337.0</v>
      </c>
      <c r="X274" s="174">
        <v>157.0</v>
      </c>
      <c r="Z274" s="161"/>
      <c r="AH274" s="128"/>
      <c r="AI274" s="175">
        <v>43903.54166666667</v>
      </c>
      <c r="AJ274" s="162"/>
      <c r="AK274" s="162"/>
      <c r="AL274" s="162"/>
      <c r="AM274" s="128"/>
      <c r="AN274" s="128"/>
      <c r="AR274" s="128"/>
      <c r="AS274" s="128"/>
      <c r="AT274" s="128"/>
      <c r="AU274" s="128"/>
      <c r="AV274" s="128"/>
    </row>
    <row r="275" ht="16.5" customHeight="1">
      <c r="A275" s="170">
        <v>43902.0</v>
      </c>
      <c r="B275" s="8" t="s">
        <v>215</v>
      </c>
      <c r="C275" s="128"/>
      <c r="D275" s="128"/>
      <c r="E275" s="128"/>
      <c r="F275" s="128"/>
      <c r="G275" s="128"/>
      <c r="H275" s="128"/>
      <c r="I275" s="128"/>
      <c r="J275" s="128"/>
      <c r="K275" s="128"/>
      <c r="L275" s="128"/>
      <c r="M275" s="128"/>
      <c r="N275" s="128"/>
      <c r="O275" s="128"/>
      <c r="P275" s="128"/>
      <c r="Q275" s="128"/>
      <c r="R275" s="128"/>
      <c r="S275" s="128"/>
      <c r="T275" s="128"/>
      <c r="U275" s="128"/>
      <c r="V275" s="174">
        <v>19.0</v>
      </c>
      <c r="W275" s="174">
        <v>286.0</v>
      </c>
      <c r="X275" s="174">
        <v>62.0</v>
      </c>
      <c r="Z275" s="161"/>
      <c r="AH275" s="128"/>
      <c r="AI275" s="175">
        <v>43901.54166666667</v>
      </c>
      <c r="AJ275" s="162"/>
      <c r="AK275" s="162"/>
      <c r="AL275" s="162"/>
      <c r="AM275" s="128"/>
      <c r="AN275" s="128"/>
      <c r="AR275" s="128"/>
      <c r="AS275" s="128"/>
      <c r="AT275" s="128"/>
      <c r="AU275" s="128"/>
      <c r="AV275" s="128"/>
    </row>
    <row r="276" ht="16.5" customHeight="1">
      <c r="A276" s="170">
        <v>43901.0</v>
      </c>
      <c r="B276" s="8" t="s">
        <v>215</v>
      </c>
      <c r="C276" s="128"/>
      <c r="D276" s="128"/>
      <c r="E276" s="128"/>
      <c r="F276" s="128"/>
      <c r="G276" s="128"/>
      <c r="H276" s="128"/>
      <c r="I276" s="128"/>
      <c r="J276" s="128"/>
      <c r="K276" s="128"/>
      <c r="L276" s="128"/>
      <c r="M276" s="128"/>
      <c r="N276" s="128"/>
      <c r="O276" s="128"/>
      <c r="P276" s="128"/>
      <c r="Q276" s="128"/>
      <c r="R276" s="128"/>
      <c r="S276" s="128"/>
      <c r="T276" s="128"/>
      <c r="U276" s="128"/>
      <c r="V276" s="174">
        <v>19.0</v>
      </c>
      <c r="W276" s="174">
        <v>286.0</v>
      </c>
      <c r="X276" s="174">
        <v>62.0</v>
      </c>
      <c r="Z276" s="161"/>
      <c r="AH276" s="128"/>
      <c r="AI276" s="162"/>
      <c r="AJ276" s="162"/>
      <c r="AK276" s="162"/>
      <c r="AL276" s="162"/>
      <c r="AM276" s="128"/>
      <c r="AN276" s="128"/>
      <c r="AR276" s="128"/>
      <c r="AS276" s="128"/>
      <c r="AT276" s="128"/>
      <c r="AU276" s="128"/>
      <c r="AV276" s="128"/>
    </row>
    <row r="277" ht="16.5" customHeight="1">
      <c r="A277" s="170">
        <v>43900.0</v>
      </c>
      <c r="B277" s="8" t="s">
        <v>215</v>
      </c>
      <c r="C277" s="128"/>
      <c r="D277" s="128"/>
      <c r="E277" s="128"/>
      <c r="F277" s="128"/>
      <c r="G277" s="128"/>
      <c r="H277" s="128"/>
      <c r="I277" s="128"/>
      <c r="J277" s="128"/>
      <c r="K277" s="128"/>
      <c r="L277" s="128"/>
      <c r="M277" s="128"/>
      <c r="N277" s="128"/>
      <c r="O277" s="128"/>
      <c r="P277" s="128"/>
      <c r="Q277" s="128"/>
      <c r="R277" s="128"/>
      <c r="S277" s="128"/>
      <c r="T277" s="128"/>
      <c r="U277" s="128"/>
      <c r="V277" s="174">
        <v>15.0</v>
      </c>
      <c r="W277" s="174">
        <v>213.0</v>
      </c>
      <c r="X277" s="174">
        <v>67.0</v>
      </c>
      <c r="Z277" s="161"/>
      <c r="AH277" s="128"/>
      <c r="AI277" s="162"/>
      <c r="AJ277" s="162"/>
      <c r="AK277" s="162"/>
      <c r="AL277" s="162"/>
      <c r="AM277" s="128"/>
      <c r="AN277" s="128"/>
      <c r="AR277" s="128"/>
      <c r="AS277" s="128"/>
      <c r="AT277" s="128"/>
      <c r="AU277" s="128"/>
      <c r="AV277" s="128"/>
    </row>
    <row r="278" ht="16.5" customHeight="1">
      <c r="A278" s="170">
        <v>43899.0</v>
      </c>
      <c r="B278" s="8" t="s">
        <v>215</v>
      </c>
      <c r="F278" s="128"/>
      <c r="G278" s="128"/>
      <c r="H278" s="128"/>
      <c r="I278" s="128"/>
      <c r="L278" s="128"/>
      <c r="M278" s="128"/>
      <c r="N278" s="128"/>
      <c r="O278" s="128"/>
      <c r="P278" s="128"/>
      <c r="Q278" s="128"/>
      <c r="R278" s="128"/>
      <c r="S278" s="128"/>
      <c r="T278" s="128"/>
      <c r="U278" s="128"/>
      <c r="V278" s="174">
        <v>14.0</v>
      </c>
      <c r="W278" s="174">
        <v>165.0</v>
      </c>
      <c r="X278" s="174">
        <v>52.0</v>
      </c>
      <c r="Z278" s="161"/>
      <c r="AH278" s="128"/>
      <c r="AI278" s="162"/>
      <c r="AJ278" s="162"/>
      <c r="AK278" s="162"/>
      <c r="AL278" s="162"/>
      <c r="AM278" s="128"/>
      <c r="AN278" s="128"/>
      <c r="AR278" s="128"/>
      <c r="AS278" s="128"/>
      <c r="AT278" s="128"/>
      <c r="AU278" s="128"/>
      <c r="AV278" s="128"/>
    </row>
    <row r="279" ht="16.5" customHeight="1">
      <c r="A279" s="170">
        <v>43898.0</v>
      </c>
      <c r="B279" s="8" t="s">
        <v>215</v>
      </c>
      <c r="F279" s="128"/>
      <c r="G279" s="128"/>
      <c r="H279" s="128"/>
      <c r="I279" s="128"/>
      <c r="L279" s="128"/>
      <c r="M279" s="128"/>
      <c r="N279" s="128"/>
      <c r="O279" s="128"/>
      <c r="P279" s="128"/>
      <c r="Q279" s="128"/>
      <c r="R279" s="128"/>
      <c r="S279" s="128"/>
      <c r="T279" s="128"/>
      <c r="U279" s="128"/>
      <c r="V279" s="174">
        <v>14.0</v>
      </c>
      <c r="W279" s="174">
        <v>100.0</v>
      </c>
      <c r="X279" s="174">
        <v>53.0</v>
      </c>
      <c r="Z279" s="161"/>
      <c r="AH279" s="128"/>
      <c r="AI279" s="162"/>
      <c r="AJ279" s="162"/>
      <c r="AK279" s="162"/>
      <c r="AL279" s="162"/>
      <c r="AM279" s="128"/>
      <c r="AN279" s="128"/>
      <c r="AR279" s="128"/>
      <c r="AS279" s="128"/>
      <c r="AT279" s="128"/>
      <c r="AU279" s="128"/>
      <c r="AV279" s="128"/>
    </row>
    <row r="280" ht="16.5" customHeight="1">
      <c r="A280" s="170">
        <v>43897.0</v>
      </c>
      <c r="B280" s="8" t="s">
        <v>215</v>
      </c>
      <c r="F280" s="128"/>
      <c r="G280" s="128"/>
      <c r="H280" s="128"/>
      <c r="I280" s="128"/>
      <c r="L280" s="128"/>
      <c r="M280" s="128"/>
      <c r="N280" s="128"/>
      <c r="O280" s="128"/>
      <c r="P280" s="128"/>
      <c r="Q280" s="128"/>
      <c r="R280" s="128"/>
      <c r="S280" s="128"/>
      <c r="T280" s="128"/>
      <c r="U280" s="128"/>
      <c r="V280" s="174">
        <v>7.0</v>
      </c>
      <c r="W280" s="174">
        <v>77.0</v>
      </c>
      <c r="X280" s="174">
        <v>40.0</v>
      </c>
      <c r="Z280" s="161"/>
      <c r="AH280" s="128"/>
      <c r="AI280" s="162"/>
      <c r="AJ280" s="162"/>
      <c r="AK280" s="162"/>
      <c r="AL280" s="162"/>
      <c r="AM280" s="128"/>
      <c r="AN280" s="128"/>
      <c r="AR280" s="128"/>
      <c r="AS280" s="128"/>
      <c r="AT280" s="128"/>
      <c r="AU280" s="128"/>
      <c r="AV280" s="128"/>
    </row>
    <row r="281" ht="16.5" customHeight="1">
      <c r="A281" s="170">
        <v>43896.0</v>
      </c>
      <c r="B281" s="8" t="s">
        <v>215</v>
      </c>
      <c r="F281" s="128"/>
      <c r="G281" s="128"/>
      <c r="H281" s="128"/>
      <c r="I281" s="128"/>
      <c r="L281" s="128"/>
      <c r="M281" s="128"/>
      <c r="N281" s="128"/>
      <c r="O281" s="128"/>
      <c r="P281" s="128"/>
      <c r="Q281" s="128"/>
      <c r="R281" s="128"/>
      <c r="S281" s="128"/>
      <c r="T281" s="128"/>
      <c r="U281" s="128"/>
      <c r="V281" s="174">
        <v>3.0</v>
      </c>
      <c r="W281" s="174">
        <v>64.0</v>
      </c>
      <c r="X281" s="174">
        <v>28.0</v>
      </c>
      <c r="Z281" s="161"/>
      <c r="AH281" s="128"/>
      <c r="AI281" s="162"/>
      <c r="AJ281" s="162"/>
      <c r="AK281" s="162"/>
      <c r="AL281" s="162"/>
      <c r="AM281" s="128"/>
      <c r="AN281" s="128"/>
      <c r="AR281" s="128"/>
      <c r="AS281" s="128"/>
      <c r="AT281" s="128"/>
      <c r="AU281" s="128"/>
      <c r="AV281" s="128"/>
    </row>
    <row r="282" ht="16.5" customHeight="1">
      <c r="A282" s="170">
        <v>43895.0</v>
      </c>
      <c r="B282" s="8" t="s">
        <v>215</v>
      </c>
      <c r="F282" s="128"/>
      <c r="G282" s="128"/>
      <c r="H282" s="128"/>
      <c r="I282" s="128"/>
      <c r="L282" s="128"/>
      <c r="M282" s="128"/>
      <c r="N282" s="128"/>
      <c r="O282" s="128"/>
      <c r="P282" s="128"/>
      <c r="Q282" s="128"/>
      <c r="R282" s="128"/>
      <c r="S282" s="128"/>
      <c r="T282" s="128"/>
      <c r="U282" s="128"/>
      <c r="V282" s="174">
        <v>3.0</v>
      </c>
      <c r="W282" s="174">
        <v>45.0</v>
      </c>
      <c r="X282" s="174">
        <v>13.0</v>
      </c>
      <c r="Z282" s="161"/>
      <c r="AH282" s="128"/>
      <c r="AI282" s="162"/>
      <c r="AJ282" s="162"/>
      <c r="AK282" s="162"/>
      <c r="AL282" s="162"/>
      <c r="AM282" s="128"/>
      <c r="AN282" s="128"/>
      <c r="AR282" s="128"/>
      <c r="AS282" s="128"/>
      <c r="AT282" s="128"/>
      <c r="AU282" s="128"/>
      <c r="AV282" s="128"/>
    </row>
    <row r="283" ht="16.5" customHeight="1">
      <c r="A283" s="170">
        <v>43894.0</v>
      </c>
      <c r="B283" s="8" t="s">
        <v>215</v>
      </c>
      <c r="F283" s="128"/>
      <c r="G283" s="128"/>
      <c r="H283" s="128"/>
      <c r="I283" s="128"/>
      <c r="L283" s="128"/>
      <c r="M283" s="128"/>
      <c r="N283" s="128"/>
      <c r="O283" s="128"/>
      <c r="P283" s="128"/>
      <c r="Q283" s="128"/>
      <c r="R283" s="128"/>
      <c r="S283" s="128"/>
      <c r="T283" s="128"/>
      <c r="U283" s="128"/>
      <c r="V283" s="174">
        <v>3.0</v>
      </c>
      <c r="W283" s="174">
        <v>29.0</v>
      </c>
      <c r="X283" s="174">
        <v>18.0</v>
      </c>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7BC8AD44-CCB0-4DD7-A66B-FC3DFD3FF903}" filter="1" showAutoFilter="1">
      <autoFilter ref="$A$2:$AI$3005">
        <filterColumn colId="1">
          <filters/>
        </filterColumn>
      </autoFilter>
    </customSheetView>
    <customSheetView guid="{D536F5CF-4F7E-434F-8BFD-A5C59BC062DE}" filter="1" showAutoFilter="1">
      <autoFilter ref="$A$2:$AI$3005">
        <filterColumn colId="1">
          <filters/>
        </filterColumn>
      </autoFilter>
    </customSheetView>
    <customSheetView guid="{6B13D6C2-63AC-4A1E-9F43-5F914F5A4654}" filter="1" showAutoFilter="1">
      <autoFilter ref="$A$2:$AI$3005">
        <filterColumn colId="1">
          <filters/>
        </filterColumn>
      </autoFilter>
    </customSheetView>
    <customSheetView guid="{9718278B-3BB9-4F0C-88A1-85E56963BE24}" filter="1" showAutoFilter="1">
      <autoFilter ref="$A$2:$AI$3005">
        <filterColumn colId="1">
          <filters blank="1"/>
        </filterColumn>
        <sortState ref="A2:AI3005">
          <sortCondition ref="B2:B3005"/>
        </sortState>
      </autoFilter>
    </customSheetView>
    <customSheetView guid="{A3A9B0FF-D2F7-46A6-B6C9-9F84481499A3}" filter="1" showAutoFilter="1">
      <autoFilter ref="$A$2:$AI$3005">
        <filterColumn colId="1">
          <filters blank="1"/>
        </filterColumn>
      </autoFilter>
    </customSheetView>
    <customSheetView guid="{AD901E26-D79A-48B3-BB0A-3403845ED9A3}" filter="1" showAutoFilter="1">
      <autoFilter ref="$A$2:$AI$3005">
        <filterColumn colId="1">
          <filters/>
        </filterColumn>
      </autoFilter>
    </customSheetView>
    <customSheetView guid="{8E6FC2EF-B733-4FAF-9786-0C1D76391005}" filter="1" showAutoFilter="1">
      <autoFilter ref="$A$2:$AI$3005">
        <filterColumn colId="1">
          <filters blank="1"/>
        </filterColumn>
      </autoFilter>
    </customSheetView>
    <customSheetView guid="{D458DD56-B963-4A25-9898-AA877402E416}" filter="1" showAutoFilter="1">
      <autoFilter ref="$A$2:$AI$3005">
        <filterColumn colId="1">
          <filters blank="1"/>
        </filterColumn>
      </autoFilter>
    </customSheetView>
    <customSheetView guid="{5C08D1F1-5244-4BD2-B2EB-EF89FC839E06}" filter="1" showAutoFilter="1">
      <autoFilter ref="$A$2:$AI$3005">
        <sortState ref="A2:AI3005">
          <sortCondition descending="1" ref="B2:B3005"/>
        </sortState>
      </autoFilter>
    </customSheetView>
    <customSheetView guid="{DE1027FC-B644-4D27-B097-6F8EC4C60A43}" filter="1" showAutoFilter="1">
      <autoFilter ref="$A$2:$AI$3005">
        <filterColumn colId="1">
          <filters/>
        </filterColumn>
      </autoFilter>
    </customSheetView>
    <customSheetView guid="{E2CF32E0-2AB6-45FC-89D5-430F179EF9A5}" filter="1" showAutoFilter="1">
      <autoFilter ref="$A$2:$AI$3005">
        <filterColumn colId="1">
          <filters/>
        </filterColumn>
      </autoFilter>
    </customSheetView>
    <customSheetView guid="{23BA302F-98FD-4DE7-B2EC-0A9ECEDB72D7}" filter="1" showAutoFilter="1">
      <autoFilter ref="$A$2:$AI$3005">
        <filterColumn colId="1">
          <filters/>
        </filterColumn>
      </autoFilter>
    </customSheetView>
    <customSheetView guid="{10AA2B48-F5D6-4C41-8EF7-FA59D7132401}" filter="1" showAutoFilter="1">
      <autoFilter ref="$A$2:$AI$3005">
        <filterColumn colId="1">
          <filters>
            <filter val="OR"/>
          </filters>
        </filterColumn>
      </autoFilter>
    </customSheetView>
    <customSheetView guid="{7A758944-77C2-4C6D-A3D6-EF860A7CB02E}" filter="1" showAutoFilter="1">
      <autoFilter ref="$A$2:$AI$3005">
        <filterColumn colId="1">
          <filters/>
        </filterColumn>
      </autoFilter>
    </customSheetView>
    <customSheetView guid="{DF0196A2-3D7B-460A-8DD6-6EE6E666879C}" filter="1" showAutoFilter="1">
      <autoFilter ref="$A$2:$AI$3005">
        <filterColumn colId="1">
          <filters/>
        </filterColumn>
      </autoFilter>
    </customSheetView>
    <customSheetView guid="{E7E12748-3A4D-40BA-B28D-44157D3CF449}" filter="1" showAutoFilter="1">
      <autoFilter ref="$A$2:$AI$3005">
        <filterColumn colId="1">
          <filters/>
        </filterColumn>
      </autoFilter>
    </customSheetView>
    <customSheetView guid="{D14C152D-976B-4C31-85E5-27BFC1FE786B}" filter="1" showAutoFilter="1">
      <autoFilter ref="$A$2:$AI$3005">
        <filterColumn colId="1">
          <filters/>
        </filterColumn>
      </autoFilter>
    </customSheetView>
    <customSheetView guid="{9B033BCC-CBD4-433C-B58E-94BE6D6B6ECB}" filter="1" showAutoFilter="1">
      <autoFilter ref="$A$2:$AI$3005">
        <filterColumn colId="1">
          <filters blank="1"/>
        </filterColumn>
      </autoFilter>
    </customSheetView>
    <customSheetView guid="{2DBC1958-C940-4EC1-A2FB-EA60E1438998}" filter="1" showAutoFilter="1">
      <autoFilter ref="$A$2:$AI$3005">
        <filterColumn colId="1">
          <filters/>
        </filterColumn>
      </autoFilter>
    </customSheetView>
    <customSheetView guid="{4DB423EF-869D-4FC0-98A5-275550BB367E}" filter="1" showAutoFilter="1">
      <autoFilter ref="$A$2:$AI$3005">
        <filterColumn colId="1">
          <filters blank="1"/>
        </filterColumn>
      </autoFilter>
    </customSheetView>
    <customSheetView guid="{DE375CBC-C7A7-4B1F-88C5-BC386FDCFF80}" filter="1" showAutoFilter="1">
      <autoFilter ref="$A$2:$AI$3005">
        <filterColumn colId="1">
          <filters/>
        </filterColumn>
      </autoFilter>
    </customSheetView>
    <customSheetView guid="{E0681A1C-C876-415E-A043-DB0D61361362}" filter="1" showAutoFilter="1">
      <autoFilter ref="$A$2:$AI$3005">
        <filterColumn colId="1">
          <filters/>
        </filterColumn>
      </autoFilter>
    </customSheetView>
    <customSheetView guid="{215AA88E-B5CE-4A0B-8049-20673CD8D676}" filter="1" showAutoFilter="1">
      <autoFilter ref="$A$2:$AI$3005">
        <filterColumn colId="1">
          <filters/>
        </filterColumn>
      </autoFilter>
    </customSheetView>
    <customSheetView guid="{F4465E3E-32C1-4EE2-97AF-DEA7F4727A03}" filter="1" showAutoFilter="1">
      <autoFilter ref="$A$2:$AI$3005">
        <filterColumn colId="1">
          <filters/>
        </filterColumn>
      </autoFilter>
    </customSheetView>
    <customSheetView guid="{44A758CB-39FC-4748-84A0-D3361CF44F0F}" filter="1" showAutoFilter="1">
      <autoFilter ref="$A$2:$AI$3005">
        <filterColumn colId="1">
          <filters/>
        </filterColumn>
      </autoFilter>
    </customSheetView>
    <customSheetView guid="{137C6022-34BD-4A60-83C1-5DC980BB2EB5}" filter="1" showAutoFilter="1">
      <autoFilter ref="$A$2:$AI$3005">
        <filterColumn colId="1">
          <filters blank="1"/>
        </filterColumn>
      </autoFilter>
    </customSheetView>
    <customSheetView guid="{87A3555B-1449-484A-98A0-A632C493525C}" filter="1" showAutoFilter="1">
      <autoFilter ref="$A$2:$AI$3005">
        <filterColumn colId="1">
          <filters/>
        </filterColumn>
      </autoFilter>
    </customSheetView>
    <customSheetView guid="{065EE7A3-CBC8-4AA3-81D8-93FCDB0905A9}" filter="1" showAutoFilter="1">
      <autoFilter ref="$A$2:$AI$3005">
        <filterColumn colId="1">
          <filters/>
        </filterColumn>
      </autoFilter>
    </customSheetView>
    <customSheetView guid="{4FC24379-F328-4D8A-B8F3-1F3720221839}" filter="1" showAutoFilter="1">
      <autoFilter ref="$A$2:$AI$3005">
        <filterColumn colId="1">
          <filters/>
        </filterColumn>
      </autoFilter>
    </customSheetView>
    <customSheetView guid="{6076533E-CBBC-4450-8A27-0D0242D271D5}" filter="1" showAutoFilter="1">
      <autoFilter ref="$A$2:$AI$3005">
        <filterColumn colId="1">
          <filters/>
        </filterColumn>
      </autoFilter>
    </customSheetView>
    <customSheetView guid="{CBEB34EA-278F-4952-A21E-7191C27A6D1B}" filter="1" showAutoFilter="1">
      <autoFilter ref="$A$2:$AI$3005">
        <filterColumn colId="1">
          <filters/>
        </filterColumn>
      </autoFilter>
    </customSheetView>
    <customSheetView guid="{C9131E51-D216-43D1-9679-1F84CB456523}" filter="1" showAutoFilter="1">
      <autoFilter ref="$A$2:$AI$3005">
        <filterColumn colId="1">
          <filters/>
        </filterColumn>
      </autoFilter>
    </customSheetView>
    <customSheetView guid="{6422D8E4-3E90-4FC0-8EF0-4430F1D881D1}" filter="1" showAutoFilter="1">
      <autoFilter ref="$A$2:$AI$3005">
        <filterColumn colId="1">
          <filters/>
        </filterColumn>
      </autoFilter>
    </customSheetView>
    <customSheetView guid="{EA8E388E-53DB-4905-B35B-E4C25862B19E}" filter="1" showAutoFilter="1">
      <autoFilter ref="$A$2:$AI$3005">
        <filterColumn colId="1">
          <filters/>
        </filterColumn>
      </autoFilter>
    </customSheetView>
    <customSheetView guid="{F12A3440-673D-48F8-876F-BA11B2AE3F55}" filter="1" showAutoFilter="1">
      <autoFilter ref="$A$2:$AI$3005">
        <filterColumn colId="1">
          <filters/>
        </filterColumn>
      </autoFilter>
    </customSheetView>
    <customSheetView guid="{EC727521-39D6-412B-8C82-84F1FE37E7E2}" filter="1" showAutoFilter="1">
      <autoFilter ref="$A$2:$AI$3005">
        <filterColumn colId="1">
          <filters/>
        </filterColumn>
      </autoFilter>
    </customSheetView>
    <customSheetView guid="{01CB9897-1829-498C-8A46-16EC09B6FD9C}" filter="1" showAutoFilter="1">
      <autoFilter ref="$A$2:$AI$3005">
        <filterColumn colId="1">
          <filters/>
        </filterColumn>
      </autoFilter>
    </customSheetView>
    <customSheetView guid="{A39B3D79-CB46-46BC-985B-4615389DB1D1}" filter="1" showAutoFilter="1">
      <autoFilter ref="$A$2:$AI$3005"/>
    </customSheetView>
    <customSheetView guid="{71BF2BE0-AEC9-4494-84CD-250D4942026A}" filter="1" showAutoFilter="1">
      <autoFilter ref="$A$2:$AI$3005">
        <filterColumn colId="1">
          <filters/>
        </filterColumn>
      </autoFilter>
    </customSheetView>
    <customSheetView guid="{11034AED-D214-4EB6-88AB-FCA728C9EF91}" filter="1" showAutoFilter="1">
      <autoFilter ref="$A$2:$AI$3005">
        <sortState ref="A2:AI3005">
          <sortCondition ref="B2:B3005"/>
        </sortState>
      </autoFilter>
    </customSheetView>
    <customSheetView guid="{5FD06D53-6673-4E62-A2F9-D968B89E7524}" filter="1" showAutoFilter="1">
      <autoFilter ref="$A$2:$AI$3005">
        <filterColumn colId="1">
          <filters/>
        </filterColumn>
      </autoFilter>
    </customSheetView>
    <customSheetView guid="{22630252-60F3-40CF-BCD5-B6945D618BF7}" filter="1" showAutoFilter="1">
      <autoFilter ref="$A$2:$AI$3005">
        <filterColumn colId="1">
          <filters blank="1"/>
        </filterColumn>
        <sortState ref="A2:AI3005">
          <sortCondition ref="B2:B3005"/>
        </sortState>
      </autoFilter>
    </customSheetView>
    <customSheetView guid="{469D7288-A533-4D40-85E6-54ACBFE00885}" filter="1" showAutoFilter="1">
      <autoFilter ref="$A$2:$AI$3005">
        <filterColumn colId="1">
          <filters/>
        </filterColumn>
      </autoFilter>
    </customSheetView>
    <customSheetView guid="{5C186977-E5BC-4D20-9A5A-ACCDF2E902A6}" filter="1" showAutoFilter="1">
      <autoFilter ref="$A$2:$AI$3005">
        <filterColumn colId="1">
          <filters/>
        </filterColumn>
      </autoFilter>
    </customSheetView>
    <customSheetView guid="{CABD22BF-5DF2-4D93-BEBC-7A4C16C517D4}" filter="1" showAutoFilter="1">
      <autoFilter ref="$A$2:$AI$3005">
        <filterColumn colId="1">
          <filters blank="1"/>
        </filterColumn>
      </autoFilter>
    </customSheetView>
    <customSheetView guid="{A891E31D-143B-4D57-9CAE-23C32D2419AB}" filter="1" showAutoFilter="1">
      <autoFilter ref="$A$2:$AI$3005">
        <filterColumn colId="1">
          <filters blank="1"/>
        </filterColumn>
      </autoFilter>
    </customSheetView>
    <customSheetView guid="{88DFADC5-2F73-44A7-ADF0-39571F1F5536}" filter="1" showAutoFilter="1">
      <autoFilter ref="$A$2:$AI$3005">
        <filterColumn colId="1">
          <filters/>
        </filterColumn>
      </autoFilter>
    </customSheetView>
    <customSheetView guid="{A4DCB81E-195C-44B7-8A2D-EBE8497BDBB1}" filter="1" showAutoFilter="1">
      <autoFilter ref="$A$2:$AI$3005">
        <sortState ref="A2:AI3005">
          <sortCondition ref="B2:B3005"/>
        </sortState>
      </autoFilter>
    </customSheetView>
    <customSheetView guid="{63CCC41C-3F2C-4118-BDE9-5829490DE70D}" filter="1" showAutoFilter="1">
      <autoFilter ref="$A$2:$AI$3005">
        <filterColumn colId="1">
          <filters blank="1"/>
        </filterColumn>
      </autoFilter>
    </customSheetView>
    <customSheetView guid="{4BC34A79-4538-457E-BBCC-227659E3CC6F}" filter="1" showAutoFilter="1">
      <autoFilter ref="$A$2:$AI$3005">
        <filterColumn colId="1">
          <filters/>
        </filterColumn>
      </autoFilter>
    </customSheetView>
    <customSheetView guid="{A06C4805-C7C2-4464-92E5-E3F4B922A8DD}" filter="1" showAutoFilter="1">
      <autoFilter ref="$A$2:$AI$3005">
        <filterColumn colId="1">
          <filters/>
        </filterColumn>
      </autoFilter>
    </customSheetView>
    <customSheetView guid="{AB6F9F19-D33B-4CA8-877B-F8CB10196410}" filter="1" showAutoFilter="1">
      <autoFilter ref="$A$2:$AI$3005">
        <filterColumn colId="1">
          <filters/>
        </filterColumn>
      </autoFilter>
    </customSheetView>
    <customSheetView guid="{F12A3440-673D-48F8-876F-BA11B2AE3F55}" filter="1" showAutoFilter="1">
      <autoFilter ref="$A$2:$AI$3005">
        <filterColumn colId="1">
          <filters blank="1"/>
        </filterColumn>
      </autoFilter>
    </customSheetView>
    <customSheetView guid="{7A16578B-AA50-46ED-B521-EB451B8FFEF7}" filter="1" showAutoFilter="1">
      <autoFilter ref="$A$2:$AI$3005">
        <filterColumn colId="1">
          <filters/>
        </filterColumn>
      </autoFilter>
    </customSheetView>
    <customSheetView guid="{DE690876-78D2-4C66-A7DA-F21AEC538B3C}" filter="1" showAutoFilter="1">
      <autoFilter ref="$A$2:$AI$3005">
        <filterColumn colId="1">
          <filters/>
        </filterColumn>
      </autoFilter>
    </customSheetView>
    <customSheetView guid="{605FEAD5-4087-42BA-B46C-8C6F0CD71D14}" filter="1" showAutoFilter="1">
      <autoFilter ref="$A$2:$AI$3005">
        <filterColumn colId="1">
          <filters/>
        </filterColumn>
      </autoFilter>
    </customSheetView>
    <customSheetView guid="{79FE5E6A-7A9E-4AED-9347-716744015B2D}" filter="1" showAutoFilter="1">
      <autoFilter ref="$A$2:$AI$3005">
        <filterColumn colId="1">
          <filters/>
        </filterColumn>
      </autoFilter>
    </customSheetView>
    <customSheetView guid="{4EDDE649-3D39-4F3A-B5F0-44E9DAD50326}" filter="1" showAutoFilter="1">
      <autoFilter ref="$A$2:$AI$3005">
        <filterColumn colId="1">
          <filters/>
        </filterColumn>
      </autoFilter>
    </customSheetView>
    <customSheetView guid="{83F54500-F839-4A8C-A689-191AF7840DE6}" filter="1" showAutoFilter="1">
      <autoFilter ref="$A$2:$AI$3005">
        <filterColumn colId="1">
          <filters/>
        </filterColumn>
      </autoFilter>
    </customSheetView>
    <customSheetView guid="{7C23F161-7E95-48EB-9BCD-D3910478212F}" filter="1" showAutoFilter="1">
      <autoFilter ref="$A$2:$AI$3005">
        <filterColumn colId="1">
          <filters/>
        </filterColumn>
      </autoFilter>
    </customSheetView>
    <customSheetView guid="{53F9347A-6498-487D-AAB5-9C43363B8036}" filter="1" showAutoFilter="1">
      <autoFilter ref="$A$2:$AI$3005">
        <filterColumn colId="1">
          <filters/>
        </filterColumn>
      </autoFilter>
    </customSheetView>
    <customSheetView guid="{6C8A2B68-01AA-414D-84D0-150A8CB4675A}" filter="1" showAutoFilter="1">
      <autoFilter ref="$A$2:$AP$3005">
        <sortState ref="A2:AP3005">
          <sortCondition ref="B2:B3005"/>
        </sortState>
      </autoFilter>
    </customSheetView>
    <customSheetView guid="{E9956903-DE7D-45A5-A509-403E7F6BD3C1}" filter="1" showAutoFilter="1">
      <autoFilter ref="$A$2:$AP$3005">
        <filterColumn colId="1">
          <filters blank="1"/>
        </filterColumn>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44174.0</v>
      </c>
      <c r="B3" s="8" t="s">
        <v>208</v>
      </c>
      <c r="C3" s="128"/>
      <c r="D3" s="8">
        <v>5865.0</v>
      </c>
      <c r="E3" s="128"/>
      <c r="F3" s="8">
        <v>32565.0</v>
      </c>
      <c r="G3" s="128"/>
      <c r="H3" s="128"/>
      <c r="I3" s="8">
        <v>33686.0</v>
      </c>
      <c r="J3" s="128"/>
      <c r="K3" s="128"/>
      <c r="L3" s="8">
        <v>34633.0</v>
      </c>
      <c r="M3" s="128"/>
      <c r="N3" s="128"/>
      <c r="O3" s="128"/>
      <c r="P3" s="8">
        <v>880944.0</v>
      </c>
      <c r="Q3" s="128"/>
      <c r="R3" s="128"/>
      <c r="S3" s="8">
        <v>27592.0</v>
      </c>
      <c r="T3" s="128"/>
      <c r="U3" s="8">
        <v>449993.0</v>
      </c>
      <c r="V3" s="8">
        <v>27592.0</v>
      </c>
      <c r="W3" s="8">
        <v>422401.0</v>
      </c>
      <c r="Y3" s="8">
        <v>232.0</v>
      </c>
      <c r="Z3" s="179">
        <v>851.0</v>
      </c>
      <c r="AB3" s="174">
        <v>284.0</v>
      </c>
      <c r="AC3" s="128"/>
      <c r="AE3" s="8">
        <v>20513.0</v>
      </c>
      <c r="AF3" s="8">
        <v>570.0</v>
      </c>
      <c r="AG3" s="128"/>
      <c r="AH3" s="128"/>
      <c r="AI3" s="175">
        <v>44174.375</v>
      </c>
      <c r="AJ3" s="175">
        <v>44174.7375</v>
      </c>
      <c r="AK3" s="8" t="s">
        <v>506</v>
      </c>
      <c r="AL3" s="8" t="s">
        <v>332</v>
      </c>
      <c r="AM3" s="8" t="s">
        <v>507</v>
      </c>
      <c r="AN3" s="8" t="s">
        <v>311</v>
      </c>
      <c r="AO3" s="120"/>
      <c r="AQ3" s="128"/>
      <c r="AR3" s="128"/>
      <c r="AS3" s="128"/>
      <c r="AT3" s="128"/>
      <c r="AU3" s="128"/>
      <c r="AV3" s="128"/>
    </row>
    <row r="4" ht="16.5" customHeight="1">
      <c r="A4" s="170">
        <v>44173.0</v>
      </c>
      <c r="B4" s="8" t="s">
        <v>208</v>
      </c>
      <c r="C4" s="128"/>
      <c r="D4" s="8">
        <v>5519.0</v>
      </c>
      <c r="E4" s="128"/>
      <c r="F4" s="8">
        <v>31681.0</v>
      </c>
      <c r="G4" s="128"/>
      <c r="H4" s="128"/>
      <c r="I4" s="8">
        <v>33615.0</v>
      </c>
      <c r="J4" s="128"/>
      <c r="K4" s="128"/>
      <c r="L4" s="8">
        <v>34555.0</v>
      </c>
      <c r="M4" s="128"/>
      <c r="N4" s="128"/>
      <c r="O4" s="128"/>
      <c r="P4" s="8">
        <v>873290.0</v>
      </c>
      <c r="Q4" s="128"/>
      <c r="R4" s="128"/>
      <c r="S4" s="8">
        <v>26623.0</v>
      </c>
      <c r="T4" s="128"/>
      <c r="U4" s="8">
        <v>446689.0</v>
      </c>
      <c r="V4" s="8">
        <v>26623.0</v>
      </c>
      <c r="W4" s="8">
        <v>420066.0</v>
      </c>
      <c r="Y4" s="8">
        <v>211.0</v>
      </c>
      <c r="Z4" s="179">
        <v>849.0</v>
      </c>
      <c r="AB4" s="174">
        <v>284.0</v>
      </c>
      <c r="AC4" s="128"/>
      <c r="AE4" s="8">
        <v>20239.0</v>
      </c>
      <c r="AF4" s="8">
        <v>566.0</v>
      </c>
      <c r="AG4" s="128"/>
      <c r="AH4" s="128"/>
      <c r="AI4" s="175">
        <v>44173.375</v>
      </c>
      <c r="AJ4" s="175">
        <v>44173.76388888889</v>
      </c>
      <c r="AK4" s="8" t="s">
        <v>316</v>
      </c>
      <c r="AL4" s="8" t="s">
        <v>411</v>
      </c>
      <c r="AM4" s="8" t="s">
        <v>507</v>
      </c>
      <c r="AN4" s="8" t="s">
        <v>311</v>
      </c>
      <c r="AO4" s="120"/>
      <c r="AQ4" s="128"/>
      <c r="AR4" s="128"/>
      <c r="AS4" s="128"/>
      <c r="AT4" s="128"/>
      <c r="AU4" s="128"/>
      <c r="AV4" s="128"/>
    </row>
    <row r="5" ht="16.5" customHeight="1">
      <c r="A5" s="170">
        <v>44172.0</v>
      </c>
      <c r="B5" s="8" t="s">
        <v>208</v>
      </c>
      <c r="C5" s="128"/>
      <c r="D5" s="8">
        <v>5240.0</v>
      </c>
      <c r="E5" s="128"/>
      <c r="F5" s="128"/>
      <c r="G5" s="128"/>
      <c r="H5" s="128"/>
      <c r="I5" s="8">
        <v>33589.0</v>
      </c>
      <c r="J5" s="128"/>
      <c r="K5" s="128"/>
      <c r="L5" s="8">
        <v>34525.0</v>
      </c>
      <c r="M5" s="128"/>
      <c r="N5" s="128"/>
      <c r="O5" s="128"/>
      <c r="P5" s="8">
        <v>867283.0</v>
      </c>
      <c r="Q5" s="128"/>
      <c r="R5" s="128"/>
      <c r="S5" s="8">
        <v>25816.0</v>
      </c>
      <c r="T5" s="128"/>
      <c r="U5" s="8">
        <v>443890.0</v>
      </c>
      <c r="V5" s="8">
        <v>25816.0</v>
      </c>
      <c r="W5" s="8">
        <v>418074.0</v>
      </c>
      <c r="Y5" s="8">
        <v>185.0</v>
      </c>
      <c r="Z5" s="179">
        <v>849.0</v>
      </c>
      <c r="AB5" s="174">
        <v>284.0</v>
      </c>
      <c r="AC5" s="128"/>
      <c r="AE5" s="8">
        <v>19864.0</v>
      </c>
      <c r="AF5" s="8">
        <v>566.0</v>
      </c>
      <c r="AG5" s="128"/>
      <c r="AH5" s="128"/>
      <c r="AI5" s="175">
        <v>44172.375</v>
      </c>
      <c r="AJ5" s="175">
        <v>44172.7125</v>
      </c>
      <c r="AK5" s="8" t="s">
        <v>362</v>
      </c>
      <c r="AL5" s="8" t="s">
        <v>316</v>
      </c>
      <c r="AM5" s="8" t="s">
        <v>507</v>
      </c>
      <c r="AN5" s="8" t="s">
        <v>311</v>
      </c>
      <c r="AO5" s="120"/>
      <c r="AQ5" s="128"/>
      <c r="AR5" s="128"/>
      <c r="AS5" s="128"/>
      <c r="AT5" s="128"/>
      <c r="AU5" s="128"/>
      <c r="AV5" s="128"/>
    </row>
    <row r="6" ht="16.5" customHeight="1">
      <c r="A6" s="170">
        <v>44171.0</v>
      </c>
      <c r="B6" s="8" t="s">
        <v>208</v>
      </c>
      <c r="C6" s="128"/>
      <c r="D6" s="8">
        <v>4960.0</v>
      </c>
      <c r="E6" s="128"/>
      <c r="F6" s="128"/>
      <c r="G6" s="128"/>
      <c r="H6" s="128"/>
      <c r="I6" s="8">
        <v>33568.0</v>
      </c>
      <c r="J6" s="128"/>
      <c r="K6" s="128"/>
      <c r="L6" s="8">
        <v>34502.0</v>
      </c>
      <c r="M6" s="128"/>
      <c r="N6" s="128"/>
      <c r="O6" s="128"/>
      <c r="P6" s="8">
        <v>861473.0</v>
      </c>
      <c r="Q6" s="128"/>
      <c r="R6" s="128"/>
      <c r="S6" s="8">
        <v>24771.0</v>
      </c>
      <c r="T6" s="128"/>
      <c r="U6" s="8">
        <v>440747.0</v>
      </c>
      <c r="V6" s="8">
        <v>24771.0</v>
      </c>
      <c r="W6" s="8">
        <v>415976.0</v>
      </c>
      <c r="Y6" s="8">
        <v>169.0</v>
      </c>
      <c r="Z6" s="179">
        <v>849.0</v>
      </c>
      <c r="AB6" s="174">
        <v>284.0</v>
      </c>
      <c r="AC6" s="128"/>
      <c r="AE6" s="8">
        <v>19553.0</v>
      </c>
      <c r="AF6" s="8">
        <v>564.0</v>
      </c>
      <c r="AG6" s="128"/>
      <c r="AH6" s="128"/>
      <c r="AI6" s="175">
        <v>44171.375</v>
      </c>
      <c r="AJ6" s="175">
        <v>44171.73333333334</v>
      </c>
      <c r="AK6" s="8" t="s">
        <v>332</v>
      </c>
      <c r="AL6" s="8" t="s">
        <v>363</v>
      </c>
      <c r="AM6" s="8" t="s">
        <v>507</v>
      </c>
      <c r="AN6" s="8" t="s">
        <v>311</v>
      </c>
      <c r="AO6" s="120"/>
      <c r="AQ6" s="128"/>
      <c r="AR6" s="128"/>
      <c r="AS6" s="128"/>
      <c r="AT6" s="128"/>
      <c r="AU6" s="128"/>
      <c r="AV6" s="128"/>
    </row>
    <row r="7" ht="16.5" customHeight="1">
      <c r="A7" s="170">
        <v>44170.0</v>
      </c>
      <c r="B7" s="8" t="s">
        <v>208</v>
      </c>
      <c r="C7" s="128"/>
      <c r="D7" s="8">
        <v>4717.0</v>
      </c>
      <c r="E7" s="128"/>
      <c r="F7" s="128"/>
      <c r="G7" s="128"/>
      <c r="H7" s="128"/>
      <c r="I7" s="8">
        <v>33528.0</v>
      </c>
      <c r="J7" s="128"/>
      <c r="K7" s="128"/>
      <c r="L7" s="8">
        <v>34455.0</v>
      </c>
      <c r="M7" s="128"/>
      <c r="N7" s="128"/>
      <c r="O7" s="128"/>
      <c r="P7" s="8">
        <v>854085.0</v>
      </c>
      <c r="Q7" s="128"/>
      <c r="R7" s="128"/>
      <c r="S7" s="8">
        <v>24138.0</v>
      </c>
      <c r="T7" s="128"/>
      <c r="U7" s="8">
        <v>437553.0</v>
      </c>
      <c r="V7" s="8">
        <v>24138.0</v>
      </c>
      <c r="W7" s="8">
        <v>413415.0</v>
      </c>
      <c r="Y7" s="8">
        <v>146.0</v>
      </c>
      <c r="Z7" s="179">
        <v>847.0</v>
      </c>
      <c r="AB7" s="174">
        <v>282.0</v>
      </c>
      <c r="AC7" s="128"/>
      <c r="AE7" s="8">
        <v>19034.0</v>
      </c>
      <c r="AF7" s="8">
        <v>559.0</v>
      </c>
      <c r="AG7" s="128"/>
      <c r="AH7" s="128"/>
      <c r="AI7" s="175">
        <v>44170.375</v>
      </c>
      <c r="AJ7" s="175">
        <v>44170.756944444445</v>
      </c>
      <c r="AK7" s="8" t="s">
        <v>508</v>
      </c>
      <c r="AL7" s="8" t="s">
        <v>320</v>
      </c>
      <c r="AM7" s="8" t="s">
        <v>507</v>
      </c>
      <c r="AN7" s="8" t="s">
        <v>311</v>
      </c>
      <c r="AO7" s="120"/>
      <c r="AQ7" s="128"/>
      <c r="AR7" s="128"/>
      <c r="AS7" s="128"/>
      <c r="AT7" s="128"/>
      <c r="AU7" s="128"/>
      <c r="AV7" s="128"/>
    </row>
    <row r="8" ht="16.5" customHeight="1">
      <c r="A8" s="170">
        <v>44169.0</v>
      </c>
      <c r="B8" s="8" t="s">
        <v>208</v>
      </c>
      <c r="C8" s="128"/>
      <c r="D8" s="8">
        <v>4632.0</v>
      </c>
      <c r="E8" s="128"/>
      <c r="F8" s="128"/>
      <c r="G8" s="128"/>
      <c r="H8" s="128"/>
      <c r="I8" s="8">
        <v>33462.0</v>
      </c>
      <c r="J8" s="128"/>
      <c r="K8" s="128"/>
      <c r="L8" s="8">
        <v>34379.0</v>
      </c>
      <c r="M8" s="128"/>
      <c r="N8" s="128"/>
      <c r="O8" s="128"/>
      <c r="P8" s="8">
        <v>845200.0</v>
      </c>
      <c r="Q8" s="128"/>
      <c r="R8" s="128"/>
      <c r="S8" s="8">
        <v>23690.0</v>
      </c>
      <c r="T8" s="128"/>
      <c r="U8" s="8">
        <v>433764.0</v>
      </c>
      <c r="V8" s="8">
        <v>23690.0</v>
      </c>
      <c r="W8" s="8">
        <v>410074.0</v>
      </c>
      <c r="Y8" s="8">
        <v>159.0</v>
      </c>
      <c r="Z8" s="179">
        <v>844.0</v>
      </c>
      <c r="AB8" s="174">
        <v>281.0</v>
      </c>
      <c r="AC8" s="128"/>
      <c r="AE8" s="8">
        <v>18418.0</v>
      </c>
      <c r="AF8" s="8">
        <v>552.0</v>
      </c>
      <c r="AG8" s="128"/>
      <c r="AH8" s="128"/>
      <c r="AI8" s="175">
        <v>44169.375</v>
      </c>
      <c r="AJ8" s="162"/>
      <c r="AK8" s="128"/>
      <c r="AL8" s="128"/>
      <c r="AM8" s="8" t="s">
        <v>507</v>
      </c>
      <c r="AN8" s="8" t="s">
        <v>311</v>
      </c>
      <c r="AO8" s="120"/>
      <c r="AQ8" s="128"/>
      <c r="AR8" s="128"/>
      <c r="AS8" s="128"/>
      <c r="AT8" s="128"/>
      <c r="AU8" s="128"/>
      <c r="AV8" s="128"/>
    </row>
    <row r="9" ht="16.5" customHeight="1">
      <c r="A9" s="170">
        <v>44168.0</v>
      </c>
      <c r="B9" s="8" t="s">
        <v>208</v>
      </c>
      <c r="C9" s="128"/>
      <c r="D9" s="8">
        <v>4360.0</v>
      </c>
      <c r="E9" s="128"/>
      <c r="F9" s="128"/>
      <c r="G9" s="128"/>
      <c r="H9" s="128"/>
      <c r="I9" s="8">
        <v>33405.0</v>
      </c>
      <c r="J9" s="128"/>
      <c r="K9" s="128"/>
      <c r="L9" s="8">
        <v>34318.0</v>
      </c>
      <c r="M9" s="128"/>
      <c r="N9" s="128"/>
      <c r="O9" s="128"/>
      <c r="P9" s="8">
        <v>838700.0</v>
      </c>
      <c r="Q9" s="128"/>
      <c r="R9" s="128"/>
      <c r="S9" s="8">
        <v>22925.0</v>
      </c>
      <c r="T9" s="128"/>
      <c r="U9" s="8">
        <v>431027.0</v>
      </c>
      <c r="V9" s="8">
        <v>22925.0</v>
      </c>
      <c r="W9" s="8">
        <v>408102.0</v>
      </c>
      <c r="Y9" s="8">
        <v>156.0</v>
      </c>
      <c r="Z9" s="179">
        <v>844.0</v>
      </c>
      <c r="AB9" s="174">
        <v>279.0</v>
      </c>
      <c r="AC9" s="128"/>
      <c r="AE9" s="8">
        <v>18039.0</v>
      </c>
      <c r="AF9" s="8">
        <v>544.0</v>
      </c>
      <c r="AG9" s="128"/>
      <c r="AH9" s="128"/>
      <c r="AI9" s="175">
        <v>44168.375</v>
      </c>
      <c r="AJ9" s="175">
        <v>44168.79791666666</v>
      </c>
      <c r="AK9" s="8" t="s">
        <v>349</v>
      </c>
      <c r="AL9" s="8" t="s">
        <v>332</v>
      </c>
      <c r="AM9" s="8" t="s">
        <v>507</v>
      </c>
      <c r="AN9" s="8" t="s">
        <v>311</v>
      </c>
      <c r="AO9" s="120"/>
      <c r="AQ9" s="128"/>
      <c r="AR9" s="128"/>
      <c r="AS9" s="128"/>
      <c r="AT9" s="128"/>
      <c r="AU9" s="128"/>
      <c r="AV9" s="128"/>
    </row>
    <row r="10" ht="16.5" customHeight="1">
      <c r="A10" s="170">
        <v>44167.0</v>
      </c>
      <c r="B10" s="8" t="s">
        <v>208</v>
      </c>
      <c r="C10" s="128"/>
      <c r="D10" s="8">
        <v>4212.0</v>
      </c>
      <c r="E10" s="128"/>
      <c r="F10" s="128"/>
      <c r="G10" s="128"/>
      <c r="H10" s="128"/>
      <c r="I10" s="8">
        <v>33348.0</v>
      </c>
      <c r="J10" s="128"/>
      <c r="K10" s="128"/>
      <c r="L10" s="8">
        <v>34261.0</v>
      </c>
      <c r="M10" s="128"/>
      <c r="N10" s="128"/>
      <c r="O10" s="128"/>
      <c r="P10" s="8">
        <v>831649.0</v>
      </c>
      <c r="Q10" s="128"/>
      <c r="R10" s="128"/>
      <c r="S10" s="8">
        <v>22332.0</v>
      </c>
      <c r="T10" s="128"/>
      <c r="U10" s="8">
        <v>427816.0</v>
      </c>
      <c r="V10" s="8">
        <v>22332.0</v>
      </c>
      <c r="W10" s="8">
        <v>405484.0</v>
      </c>
      <c r="Y10" s="8">
        <v>162.0</v>
      </c>
      <c r="Z10" s="179">
        <v>842.0</v>
      </c>
      <c r="AB10" s="174">
        <v>279.0</v>
      </c>
      <c r="AC10" s="128"/>
      <c r="AE10" s="8">
        <v>17101.0</v>
      </c>
      <c r="AF10" s="8">
        <v>537.0</v>
      </c>
      <c r="AG10" s="128"/>
      <c r="AH10" s="128"/>
      <c r="AI10" s="175">
        <v>44167.375</v>
      </c>
      <c r="AJ10" s="175">
        <v>44167.771527777775</v>
      </c>
      <c r="AK10" s="8" t="s">
        <v>320</v>
      </c>
      <c r="AL10" s="8" t="s">
        <v>361</v>
      </c>
      <c r="AM10" s="8" t="s">
        <v>507</v>
      </c>
      <c r="AN10" s="8" t="s">
        <v>311</v>
      </c>
      <c r="AO10" s="120"/>
      <c r="AQ10" s="128"/>
      <c r="AR10" s="128"/>
      <c r="AS10" s="128"/>
      <c r="AT10" s="128"/>
      <c r="AU10" s="128"/>
      <c r="AV10" s="128"/>
    </row>
    <row r="11" ht="16.5" customHeight="1">
      <c r="A11" s="170">
        <v>44166.0</v>
      </c>
      <c r="B11" s="8" t="s">
        <v>208</v>
      </c>
      <c r="C11" s="128"/>
      <c r="D11" s="8">
        <v>4118.0</v>
      </c>
      <c r="E11" s="128"/>
      <c r="F11" s="128"/>
      <c r="G11" s="128"/>
      <c r="H11" s="128"/>
      <c r="I11" s="8">
        <v>33186.0</v>
      </c>
      <c r="J11" s="128"/>
      <c r="K11" s="128"/>
      <c r="L11" s="8">
        <v>34218.0</v>
      </c>
      <c r="M11" s="128"/>
      <c r="N11" s="128"/>
      <c r="O11" s="128"/>
      <c r="P11" s="8">
        <v>825100.0</v>
      </c>
      <c r="Q11" s="128"/>
      <c r="R11" s="128"/>
      <c r="S11" s="8">
        <v>21766.0</v>
      </c>
      <c r="T11" s="128"/>
      <c r="U11" s="8">
        <v>424089.0</v>
      </c>
      <c r="V11" s="8">
        <v>21766.0</v>
      </c>
      <c r="W11" s="8">
        <v>402323.0</v>
      </c>
      <c r="Y11" s="8">
        <v>160.0</v>
      </c>
      <c r="Z11" s="179">
        <v>841.0</v>
      </c>
      <c r="AB11" s="174">
        <v>279.0</v>
      </c>
      <c r="AC11" s="128"/>
      <c r="AE11" s="8">
        <v>16216.0</v>
      </c>
      <c r="AF11" s="8">
        <v>528.0</v>
      </c>
      <c r="AG11" s="128"/>
      <c r="AH11" s="128"/>
      <c r="AI11" s="175">
        <v>44166.375</v>
      </c>
      <c r="AJ11" s="175">
        <v>44166.71041666667</v>
      </c>
      <c r="AK11" s="8" t="s">
        <v>338</v>
      </c>
      <c r="AL11" s="8" t="s">
        <v>320</v>
      </c>
      <c r="AM11" s="8" t="s">
        <v>507</v>
      </c>
      <c r="AN11" s="8" t="s">
        <v>311</v>
      </c>
      <c r="AO11" s="120"/>
      <c r="AQ11" s="128"/>
      <c r="AR11" s="128"/>
      <c r="AS11" s="128"/>
      <c r="AT11" s="128"/>
      <c r="AU11" s="128"/>
      <c r="AV11" s="128"/>
    </row>
    <row r="12" ht="16.5" customHeight="1">
      <c r="A12" s="170">
        <v>44165.0</v>
      </c>
      <c r="B12" s="8" t="s">
        <v>208</v>
      </c>
      <c r="C12" s="128"/>
      <c r="D12" s="8">
        <v>3941.0</v>
      </c>
      <c r="E12" s="128"/>
      <c r="F12" s="128"/>
      <c r="G12" s="128"/>
      <c r="H12" s="128"/>
      <c r="I12" s="8">
        <v>33161.0</v>
      </c>
      <c r="J12" s="128"/>
      <c r="K12" s="128"/>
      <c r="L12" s="8">
        <v>34190.0</v>
      </c>
      <c r="M12" s="128"/>
      <c r="N12" s="128"/>
      <c r="O12" s="128"/>
      <c r="P12" s="8">
        <v>817159.0</v>
      </c>
      <c r="Q12" s="128"/>
      <c r="R12" s="128"/>
      <c r="S12" s="8">
        <v>20994.0</v>
      </c>
      <c r="T12" s="128"/>
      <c r="U12" s="8">
        <v>421261.0</v>
      </c>
      <c r="V12" s="8">
        <v>20994.0</v>
      </c>
      <c r="W12" s="8">
        <v>400267.0</v>
      </c>
      <c r="Y12" s="8">
        <v>160.0</v>
      </c>
      <c r="Z12" s="179">
        <v>839.0</v>
      </c>
      <c r="AB12" s="174">
        <v>279.0</v>
      </c>
      <c r="AC12" s="128"/>
      <c r="AE12" s="8">
        <v>15323.0</v>
      </c>
      <c r="AF12" s="8">
        <v>526.0</v>
      </c>
      <c r="AG12" s="128"/>
      <c r="AH12" s="128"/>
      <c r="AI12" s="175">
        <v>44165.375</v>
      </c>
      <c r="AJ12" s="175">
        <v>44165.79722222222</v>
      </c>
      <c r="AK12" s="8" t="s">
        <v>315</v>
      </c>
      <c r="AL12" s="8" t="s">
        <v>334</v>
      </c>
      <c r="AM12" s="8" t="s">
        <v>507</v>
      </c>
      <c r="AN12" s="8" t="s">
        <v>311</v>
      </c>
      <c r="AO12" s="120"/>
      <c r="AQ12" s="128"/>
      <c r="AR12" s="128"/>
      <c r="AS12" s="128"/>
      <c r="AT12" s="128"/>
      <c r="AU12" s="128"/>
      <c r="AV12" s="128"/>
    </row>
    <row r="13" ht="16.5" customHeight="1">
      <c r="A13" s="170">
        <v>44164.0</v>
      </c>
      <c r="B13" s="8" t="s">
        <v>208</v>
      </c>
      <c r="C13" s="128"/>
      <c r="D13" s="8">
        <v>3714.0</v>
      </c>
      <c r="E13" s="128"/>
      <c r="F13" s="128"/>
      <c r="G13" s="128"/>
      <c r="H13" s="128"/>
      <c r="I13" s="8">
        <v>33152.0</v>
      </c>
      <c r="J13" s="128"/>
      <c r="K13" s="128"/>
      <c r="L13" s="8">
        <v>34180.0</v>
      </c>
      <c r="M13" s="128"/>
      <c r="N13" s="128"/>
      <c r="O13" s="128"/>
      <c r="P13" s="8">
        <v>810663.0</v>
      </c>
      <c r="Q13" s="128"/>
      <c r="R13" s="128"/>
      <c r="S13" s="8">
        <v>20480.0</v>
      </c>
      <c r="T13" s="128"/>
      <c r="U13" s="8">
        <v>418976.0</v>
      </c>
      <c r="V13" s="8">
        <v>20480.0</v>
      </c>
      <c r="W13" s="8">
        <v>398496.0</v>
      </c>
      <c r="Y13" s="8">
        <v>146.0</v>
      </c>
      <c r="Z13" s="179">
        <v>839.0</v>
      </c>
      <c r="AB13" s="174">
        <v>279.0</v>
      </c>
      <c r="AC13" s="128"/>
      <c r="AE13" s="8">
        <v>14999.0</v>
      </c>
      <c r="AF13" s="8">
        <v>526.0</v>
      </c>
      <c r="AG13" s="128"/>
      <c r="AH13" s="128"/>
      <c r="AI13" s="175">
        <v>44164.375</v>
      </c>
      <c r="AJ13" s="175">
        <v>44164.74930555555</v>
      </c>
      <c r="AK13" s="8" t="s">
        <v>330</v>
      </c>
      <c r="AL13" s="8" t="s">
        <v>340</v>
      </c>
      <c r="AM13" s="8" t="s">
        <v>507</v>
      </c>
      <c r="AN13" s="8" t="s">
        <v>311</v>
      </c>
      <c r="AO13" s="120"/>
      <c r="AQ13" s="128"/>
      <c r="AR13" s="128"/>
      <c r="AS13" s="128"/>
      <c r="AT13" s="128"/>
      <c r="AU13" s="128"/>
      <c r="AV13" s="128"/>
    </row>
    <row r="14" ht="16.5" customHeight="1">
      <c r="A14" s="170">
        <v>44163.0</v>
      </c>
      <c r="B14" s="8" t="s">
        <v>208</v>
      </c>
      <c r="C14" s="128"/>
      <c r="D14" s="8">
        <v>3041.0</v>
      </c>
      <c r="E14" s="128"/>
      <c r="F14" s="128"/>
      <c r="G14" s="128"/>
      <c r="H14" s="128"/>
      <c r="I14" s="8">
        <v>33136.0</v>
      </c>
      <c r="J14" s="128"/>
      <c r="K14" s="128"/>
      <c r="L14" s="8">
        <v>34017.0</v>
      </c>
      <c r="M14" s="128"/>
      <c r="N14" s="128"/>
      <c r="O14" s="128"/>
      <c r="P14" s="8">
        <v>785563.0</v>
      </c>
      <c r="Q14" s="128"/>
      <c r="R14" s="128"/>
      <c r="S14" s="8">
        <v>20002.0</v>
      </c>
      <c r="T14" s="128"/>
      <c r="U14" s="8">
        <v>416158.0</v>
      </c>
      <c r="V14" s="8">
        <v>20002.0</v>
      </c>
      <c r="W14" s="8">
        <v>396156.0</v>
      </c>
      <c r="Y14" s="8">
        <v>133.0</v>
      </c>
      <c r="Z14" s="179">
        <v>837.0</v>
      </c>
      <c r="AB14" s="174">
        <v>276.0</v>
      </c>
      <c r="AC14" s="128"/>
      <c r="AE14" s="8">
        <v>14642.0</v>
      </c>
      <c r="AF14" s="8">
        <v>523.0</v>
      </c>
      <c r="AG14" s="128"/>
      <c r="AH14" s="128"/>
      <c r="AI14" s="175">
        <v>44163.375</v>
      </c>
      <c r="AJ14" s="175">
        <v>44163.74513888889</v>
      </c>
      <c r="AK14" s="8" t="s">
        <v>341</v>
      </c>
      <c r="AL14" s="8" t="s">
        <v>320</v>
      </c>
      <c r="AM14" s="8" t="s">
        <v>507</v>
      </c>
      <c r="AN14" s="8" t="s">
        <v>311</v>
      </c>
      <c r="AO14" s="120"/>
      <c r="AQ14" s="128"/>
      <c r="AR14" s="128"/>
      <c r="AS14" s="128"/>
      <c r="AT14" s="128"/>
      <c r="AU14" s="128"/>
      <c r="AV14" s="128"/>
    </row>
    <row r="15" ht="16.5" customHeight="1">
      <c r="A15" s="170">
        <v>44162.0</v>
      </c>
      <c r="B15" s="8" t="s">
        <v>208</v>
      </c>
      <c r="C15" s="128"/>
      <c r="D15" s="8">
        <v>3041.0</v>
      </c>
      <c r="E15" s="128"/>
      <c r="F15" s="128"/>
      <c r="G15" s="128"/>
      <c r="H15" s="128"/>
      <c r="I15" s="8">
        <v>33089.0</v>
      </c>
      <c r="J15" s="128"/>
      <c r="K15" s="128"/>
      <c r="L15" s="8">
        <v>34017.0</v>
      </c>
      <c r="M15" s="128"/>
      <c r="N15" s="128"/>
      <c r="O15" s="128"/>
      <c r="P15" s="8">
        <v>785563.0</v>
      </c>
      <c r="Q15" s="128"/>
      <c r="R15" s="128"/>
      <c r="S15" s="8">
        <v>19313.0</v>
      </c>
      <c r="T15" s="128"/>
      <c r="U15" s="8">
        <v>413290.0</v>
      </c>
      <c r="V15" s="8">
        <v>19313.0</v>
      </c>
      <c r="W15" s="8">
        <v>393977.0</v>
      </c>
      <c r="Y15" s="8">
        <v>131.0</v>
      </c>
      <c r="Z15" s="179">
        <v>836.0</v>
      </c>
      <c r="AB15" s="174">
        <v>276.0</v>
      </c>
      <c r="AC15" s="128"/>
      <c r="AE15" s="8">
        <v>14226.0</v>
      </c>
      <c r="AF15" s="8">
        <v>517.0</v>
      </c>
      <c r="AG15" s="128"/>
      <c r="AH15" s="128"/>
      <c r="AI15" s="175">
        <v>44162.375</v>
      </c>
      <c r="AJ15" s="175">
        <v>44162.81041666667</v>
      </c>
      <c r="AK15" s="8" t="s">
        <v>332</v>
      </c>
      <c r="AL15" s="8" t="s">
        <v>317</v>
      </c>
      <c r="AM15" s="8" t="s">
        <v>507</v>
      </c>
      <c r="AN15" s="8" t="s">
        <v>311</v>
      </c>
      <c r="AO15" s="120"/>
      <c r="AQ15" s="128"/>
      <c r="AR15" s="128"/>
      <c r="AS15" s="128"/>
      <c r="AT15" s="128"/>
      <c r="AU15" s="128"/>
      <c r="AV15" s="128"/>
    </row>
    <row r="16" ht="16.5" customHeight="1">
      <c r="A16" s="170">
        <v>44161.0</v>
      </c>
      <c r="B16" s="8" t="s">
        <v>208</v>
      </c>
      <c r="C16" s="128"/>
      <c r="D16" s="8">
        <v>3041.0</v>
      </c>
      <c r="E16" s="128"/>
      <c r="F16" s="128"/>
      <c r="G16" s="128"/>
      <c r="H16" s="128"/>
      <c r="I16" s="8">
        <v>33024.0</v>
      </c>
      <c r="J16" s="128"/>
      <c r="K16" s="128"/>
      <c r="L16" s="8">
        <v>34017.0</v>
      </c>
      <c r="M16" s="128"/>
      <c r="N16" s="128"/>
      <c r="O16" s="128"/>
      <c r="P16" s="8">
        <v>785563.0</v>
      </c>
      <c r="Q16" s="128"/>
      <c r="R16" s="128"/>
      <c r="S16" s="8">
        <v>18776.0</v>
      </c>
      <c r="T16" s="128"/>
      <c r="U16" s="8">
        <v>411047.0</v>
      </c>
      <c r="V16" s="8">
        <v>18776.0</v>
      </c>
      <c r="W16" s="8">
        <v>392271.0</v>
      </c>
      <c r="Y16" s="8">
        <v>125.0</v>
      </c>
      <c r="Z16" s="179">
        <v>833.0</v>
      </c>
      <c r="AB16" s="174">
        <v>276.0</v>
      </c>
      <c r="AC16" s="128"/>
      <c r="AE16" s="8">
        <v>13969.0</v>
      </c>
      <c r="AF16" s="8">
        <v>514.0</v>
      </c>
      <c r="AG16" s="128"/>
      <c r="AH16" s="128"/>
      <c r="AI16" s="175">
        <v>44160.375</v>
      </c>
      <c r="AJ16" s="175">
        <v>44161.74166666667</v>
      </c>
      <c r="AK16" s="8" t="s">
        <v>334</v>
      </c>
      <c r="AL16" s="8" t="s">
        <v>323</v>
      </c>
      <c r="AM16" s="8" t="s">
        <v>507</v>
      </c>
      <c r="AN16" s="8" t="s">
        <v>311</v>
      </c>
      <c r="AO16" s="120"/>
      <c r="AQ16" s="128"/>
      <c r="AR16" s="128"/>
      <c r="AS16" s="128"/>
      <c r="AT16" s="128"/>
      <c r="AU16" s="128"/>
      <c r="AV16" s="128"/>
    </row>
    <row r="17" ht="16.5" customHeight="1">
      <c r="A17" s="170">
        <v>44160.0</v>
      </c>
      <c r="B17" s="8" t="s">
        <v>208</v>
      </c>
      <c r="C17" s="128"/>
      <c r="D17" s="8">
        <v>3041.0</v>
      </c>
      <c r="E17" s="128"/>
      <c r="F17" s="128"/>
      <c r="G17" s="128"/>
      <c r="H17" s="128"/>
      <c r="I17" s="8">
        <v>33024.0</v>
      </c>
      <c r="J17" s="128"/>
      <c r="K17" s="128"/>
      <c r="L17" s="8">
        <v>34017.0</v>
      </c>
      <c r="M17" s="128"/>
      <c r="N17" s="128"/>
      <c r="O17" s="128"/>
      <c r="P17" s="8">
        <v>785563.0</v>
      </c>
      <c r="Q17" s="128"/>
      <c r="R17" s="128"/>
      <c r="S17" s="8">
        <v>18776.0</v>
      </c>
      <c r="T17" s="128"/>
      <c r="U17" s="8">
        <v>411047.0</v>
      </c>
      <c r="V17" s="8">
        <v>18776.0</v>
      </c>
      <c r="W17" s="8">
        <v>392271.0</v>
      </c>
      <c r="Y17" s="8">
        <v>125.0</v>
      </c>
      <c r="Z17" s="179">
        <v>833.0</v>
      </c>
      <c r="AB17" s="174">
        <v>276.0</v>
      </c>
      <c r="AC17" s="128"/>
      <c r="AE17" s="8">
        <v>13969.0</v>
      </c>
      <c r="AF17" s="8">
        <v>514.0</v>
      </c>
      <c r="AG17" s="128"/>
      <c r="AH17" s="128"/>
      <c r="AI17" s="175">
        <v>44160.375</v>
      </c>
      <c r="AJ17" s="175">
        <v>44160.86875</v>
      </c>
      <c r="AK17" s="8" t="s">
        <v>320</v>
      </c>
      <c r="AL17" s="8" t="s">
        <v>315</v>
      </c>
      <c r="AM17" s="8" t="s">
        <v>507</v>
      </c>
      <c r="AN17" s="8" t="s">
        <v>311</v>
      </c>
      <c r="AO17" s="120"/>
      <c r="AQ17" s="128"/>
      <c r="AR17" s="128"/>
      <c r="AS17" s="128"/>
      <c r="AT17" s="128"/>
      <c r="AU17" s="128"/>
      <c r="AV17" s="128"/>
    </row>
    <row r="18" ht="16.5" customHeight="1">
      <c r="A18" s="170">
        <v>44159.0</v>
      </c>
      <c r="B18" s="8" t="s">
        <v>208</v>
      </c>
      <c r="C18" s="128"/>
      <c r="D18" s="8">
        <v>2962.0</v>
      </c>
      <c r="E18" s="128"/>
      <c r="F18" s="128"/>
      <c r="G18" s="128"/>
      <c r="H18" s="128"/>
      <c r="I18" s="8">
        <v>32967.0</v>
      </c>
      <c r="J18" s="128"/>
      <c r="K18" s="128"/>
      <c r="L18" s="8">
        <v>33949.0</v>
      </c>
      <c r="M18" s="128"/>
      <c r="N18" s="128"/>
      <c r="O18" s="128"/>
      <c r="P18" s="8">
        <v>775598.0</v>
      </c>
      <c r="Q18" s="128"/>
      <c r="R18" s="128"/>
      <c r="S18" s="8">
        <v>18382.0</v>
      </c>
      <c r="T18" s="128"/>
      <c r="U18" s="8">
        <v>407668.0</v>
      </c>
      <c r="V18" s="8">
        <v>18382.0</v>
      </c>
      <c r="W18" s="8">
        <v>389286.0</v>
      </c>
      <c r="Y18" s="8">
        <v>121.0</v>
      </c>
      <c r="Z18" s="179">
        <v>832.0</v>
      </c>
      <c r="AB18" s="174">
        <v>276.0</v>
      </c>
      <c r="AC18" s="128"/>
      <c r="AE18" s="8">
        <v>13558.0</v>
      </c>
      <c r="AF18" s="8">
        <v>513.0</v>
      </c>
      <c r="AH18" s="128"/>
      <c r="AI18" s="175">
        <v>44159.375</v>
      </c>
      <c r="AJ18" s="175">
        <v>44160.55208333333</v>
      </c>
      <c r="AK18" s="8" t="s">
        <v>353</v>
      </c>
      <c r="AL18" s="8" t="s">
        <v>373</v>
      </c>
      <c r="AM18" s="8" t="s">
        <v>507</v>
      </c>
      <c r="AN18" s="8" t="s">
        <v>311</v>
      </c>
      <c r="AO18" s="120"/>
      <c r="AQ18" s="128"/>
      <c r="AR18" s="128"/>
      <c r="AS18" s="128"/>
      <c r="AT18" s="128"/>
      <c r="AU18" s="128"/>
      <c r="AV18" s="128"/>
    </row>
    <row r="19" ht="16.5" customHeight="1">
      <c r="A19" s="170">
        <v>44158.0</v>
      </c>
      <c r="B19" s="8" t="s">
        <v>208</v>
      </c>
      <c r="C19" s="128"/>
      <c r="D19" s="8">
        <v>2830.0</v>
      </c>
      <c r="E19" s="128"/>
      <c r="F19" s="128"/>
      <c r="G19" s="128"/>
      <c r="H19" s="128"/>
      <c r="I19" s="8">
        <v>32939.0</v>
      </c>
      <c r="J19" s="128"/>
      <c r="K19" s="128"/>
      <c r="L19" s="8">
        <v>33915.0</v>
      </c>
      <c r="M19" s="128"/>
      <c r="N19" s="128"/>
      <c r="O19" s="128"/>
      <c r="P19" s="8">
        <v>770791.0</v>
      </c>
      <c r="Q19" s="128"/>
      <c r="R19" s="128"/>
      <c r="S19" s="8">
        <v>18042.0</v>
      </c>
      <c r="T19" s="128"/>
      <c r="U19" s="8">
        <v>406227.0</v>
      </c>
      <c r="V19" s="8">
        <v>18042.0</v>
      </c>
      <c r="W19" s="8">
        <v>388185.0</v>
      </c>
      <c r="Y19" s="8">
        <v>121.0</v>
      </c>
      <c r="Z19" s="179">
        <v>831.0</v>
      </c>
      <c r="AB19" s="174">
        <v>277.0</v>
      </c>
      <c r="AC19" s="128"/>
      <c r="AE19" s="8">
        <v>13226.0</v>
      </c>
      <c r="AF19" s="8">
        <v>512.0</v>
      </c>
      <c r="AH19" s="128"/>
      <c r="AI19" s="175">
        <v>44158.375</v>
      </c>
      <c r="AJ19" s="176">
        <v>44158.71041666667</v>
      </c>
      <c r="AK19" s="8" t="s">
        <v>369</v>
      </c>
      <c r="AL19" s="8" t="s">
        <v>330</v>
      </c>
      <c r="AM19" s="8" t="s">
        <v>507</v>
      </c>
      <c r="AN19" s="8" t="s">
        <v>311</v>
      </c>
      <c r="AO19" s="120"/>
      <c r="AQ19" s="128"/>
      <c r="AR19" s="128"/>
      <c r="AS19" s="128"/>
      <c r="AT19" s="128"/>
      <c r="AU19" s="128"/>
      <c r="AV19" s="128"/>
    </row>
    <row r="20" ht="16.5" customHeight="1">
      <c r="A20" s="170">
        <v>44157.0</v>
      </c>
      <c r="B20" s="8" t="s">
        <v>208</v>
      </c>
      <c r="C20" s="128"/>
      <c r="D20" s="8">
        <v>2701.0</v>
      </c>
      <c r="E20" s="128"/>
      <c r="F20" s="128"/>
      <c r="G20" s="128"/>
      <c r="H20" s="128"/>
      <c r="I20" s="8">
        <v>32909.0</v>
      </c>
      <c r="J20" s="128"/>
      <c r="K20" s="128"/>
      <c r="L20" s="8">
        <v>33879.0</v>
      </c>
      <c r="M20" s="128"/>
      <c r="N20" s="128"/>
      <c r="O20" s="128"/>
      <c r="P20" s="8">
        <v>764919.0</v>
      </c>
      <c r="Q20" s="128"/>
      <c r="R20" s="128"/>
      <c r="S20" s="8">
        <v>17598.0</v>
      </c>
      <c r="T20" s="128"/>
      <c r="U20" s="8">
        <v>404324.0</v>
      </c>
      <c r="V20" s="8">
        <v>17598.0</v>
      </c>
      <c r="W20" s="8">
        <v>386726.0</v>
      </c>
      <c r="Y20" s="8">
        <v>117.0</v>
      </c>
      <c r="Z20" s="179">
        <v>830.0</v>
      </c>
      <c r="AB20" s="174">
        <v>276.0</v>
      </c>
      <c r="AC20" s="128"/>
      <c r="AE20" s="8">
        <v>12887.0</v>
      </c>
      <c r="AF20" s="8">
        <v>512.0</v>
      </c>
      <c r="AH20" s="128"/>
      <c r="AI20" s="175">
        <v>44157.375</v>
      </c>
      <c r="AJ20" s="176">
        <v>44157.73472222222</v>
      </c>
      <c r="AK20" s="8" t="s">
        <v>338</v>
      </c>
      <c r="AL20" s="8" t="s">
        <v>363</v>
      </c>
      <c r="AM20" s="8" t="s">
        <v>507</v>
      </c>
      <c r="AN20" s="8" t="s">
        <v>311</v>
      </c>
      <c r="AO20" s="120"/>
      <c r="AQ20" s="128"/>
      <c r="AR20" s="128"/>
      <c r="AS20" s="128"/>
      <c r="AT20" s="128"/>
      <c r="AU20" s="128"/>
      <c r="AV20" s="128"/>
    </row>
    <row r="21" ht="16.5" customHeight="1">
      <c r="A21" s="170">
        <v>44156.0</v>
      </c>
      <c r="B21" s="8" t="s">
        <v>208</v>
      </c>
      <c r="C21" s="128"/>
      <c r="D21" s="8">
        <v>2596.0</v>
      </c>
      <c r="E21" s="128"/>
      <c r="F21" s="128"/>
      <c r="G21" s="128"/>
      <c r="H21" s="128"/>
      <c r="I21" s="8">
        <v>32858.0</v>
      </c>
      <c r="J21" s="128"/>
      <c r="K21" s="128"/>
      <c r="L21" s="8">
        <v>33822.0</v>
      </c>
      <c r="M21" s="128"/>
      <c r="N21" s="128"/>
      <c r="O21" s="128"/>
      <c r="P21" s="8">
        <v>755503.0</v>
      </c>
      <c r="Q21" s="128"/>
      <c r="R21" s="128"/>
      <c r="S21" s="8">
        <v>17281.0</v>
      </c>
      <c r="T21" s="128"/>
      <c r="U21" s="8">
        <v>400533.0</v>
      </c>
      <c r="V21" s="8">
        <v>17281.0</v>
      </c>
      <c r="W21" s="8">
        <v>383252.0</v>
      </c>
      <c r="Y21" s="8">
        <v>116.0</v>
      </c>
      <c r="Z21" s="179">
        <v>829.0</v>
      </c>
      <c r="AB21" s="174">
        <v>276.0</v>
      </c>
      <c r="AC21" s="128"/>
      <c r="AE21" s="8">
        <v>12599.0</v>
      </c>
      <c r="AF21" s="8">
        <v>508.0</v>
      </c>
      <c r="AH21" s="128"/>
      <c r="AI21" s="175">
        <v>44156.375</v>
      </c>
      <c r="AJ21" s="176">
        <v>44156.709027777775</v>
      </c>
      <c r="AK21" s="8" t="s">
        <v>332</v>
      </c>
      <c r="AL21" s="8" t="s">
        <v>341</v>
      </c>
      <c r="AM21" s="8" t="s">
        <v>507</v>
      </c>
      <c r="AN21" s="8" t="s">
        <v>311</v>
      </c>
      <c r="AO21" s="120"/>
      <c r="AQ21" s="128"/>
      <c r="AR21" s="128"/>
      <c r="AS21" s="128"/>
      <c r="AT21" s="128"/>
      <c r="AU21" s="128"/>
      <c r="AV21" s="128"/>
    </row>
    <row r="22" ht="16.5" customHeight="1">
      <c r="A22" s="170">
        <v>44155.0</v>
      </c>
      <c r="B22" s="8" t="s">
        <v>208</v>
      </c>
      <c r="C22" s="128"/>
      <c r="D22" s="8">
        <v>2442.0</v>
      </c>
      <c r="E22" s="128"/>
      <c r="F22" s="128"/>
      <c r="G22" s="128"/>
      <c r="H22" s="128"/>
      <c r="I22" s="8">
        <v>32818.0</v>
      </c>
      <c r="J22" s="128"/>
      <c r="K22" s="128"/>
      <c r="L22" s="8">
        <v>33775.0</v>
      </c>
      <c r="M22" s="128"/>
      <c r="N22" s="128"/>
      <c r="O22" s="128"/>
      <c r="P22" s="8">
        <v>747056.0</v>
      </c>
      <c r="Q22" s="128"/>
      <c r="R22" s="128"/>
      <c r="S22" s="8">
        <v>16797.0</v>
      </c>
      <c r="T22" s="128"/>
      <c r="U22" s="8">
        <v>399806.0</v>
      </c>
      <c r="V22" s="8">
        <v>16797.0</v>
      </c>
      <c r="W22" s="8">
        <v>383009.0</v>
      </c>
      <c r="Y22" s="8">
        <v>108.0</v>
      </c>
      <c r="Z22" s="179">
        <v>827.0</v>
      </c>
      <c r="AB22" s="174">
        <v>276.0</v>
      </c>
      <c r="AC22" s="128"/>
      <c r="AE22" s="8">
        <v>12201.0</v>
      </c>
      <c r="AF22" s="8">
        <v>507.0</v>
      </c>
      <c r="AH22" s="128"/>
      <c r="AI22" s="175">
        <v>44155.375</v>
      </c>
      <c r="AJ22" s="176">
        <v>44155.74930555555</v>
      </c>
      <c r="AK22" s="8" t="s">
        <v>337</v>
      </c>
      <c r="AL22" s="8" t="s">
        <v>330</v>
      </c>
      <c r="AM22" s="8" t="s">
        <v>507</v>
      </c>
      <c r="AN22" s="8" t="s">
        <v>311</v>
      </c>
      <c r="AO22" s="120"/>
      <c r="AQ22" s="128"/>
      <c r="AR22" s="128"/>
      <c r="AS22" s="128"/>
      <c r="AT22" s="128"/>
      <c r="AU22" s="128"/>
      <c r="AV22" s="128"/>
    </row>
    <row r="23" ht="16.5" customHeight="1">
      <c r="A23" s="170">
        <v>44154.0</v>
      </c>
      <c r="B23" s="8" t="s">
        <v>208</v>
      </c>
      <c r="C23" s="128"/>
      <c r="D23" s="128"/>
      <c r="E23" s="128"/>
      <c r="F23" s="128"/>
      <c r="G23" s="128"/>
      <c r="H23" s="128"/>
      <c r="I23" s="8">
        <v>32761.0</v>
      </c>
      <c r="J23" s="128"/>
      <c r="K23" s="128"/>
      <c r="L23" s="8">
        <v>33709.0</v>
      </c>
      <c r="M23" s="128"/>
      <c r="N23" s="128"/>
      <c r="O23" s="128"/>
      <c r="P23" s="8">
        <v>738062.0</v>
      </c>
      <c r="Q23" s="128"/>
      <c r="R23" s="128"/>
      <c r="S23" s="8">
        <v>16277.0</v>
      </c>
      <c r="T23" s="128"/>
      <c r="U23" s="8">
        <v>395483.0</v>
      </c>
      <c r="V23" s="8">
        <v>16277.0</v>
      </c>
      <c r="W23" s="8">
        <v>379206.0</v>
      </c>
      <c r="Y23" s="8">
        <v>98.0</v>
      </c>
      <c r="Z23" s="179">
        <v>826.0</v>
      </c>
      <c r="AB23" s="174">
        <v>276.0</v>
      </c>
      <c r="AC23" s="128"/>
      <c r="AE23" s="8">
        <v>11765.0</v>
      </c>
      <c r="AF23" s="8">
        <v>506.0</v>
      </c>
      <c r="AH23" s="128"/>
      <c r="AI23" s="175">
        <v>44154.375</v>
      </c>
      <c r="AJ23" s="176">
        <v>44154.76111111111</v>
      </c>
      <c r="AK23" s="8" t="s">
        <v>320</v>
      </c>
      <c r="AL23" s="8" t="s">
        <v>326</v>
      </c>
      <c r="AM23" s="8" t="s">
        <v>507</v>
      </c>
      <c r="AN23" s="8" t="s">
        <v>311</v>
      </c>
      <c r="AO23" s="120"/>
      <c r="AQ23" s="128"/>
      <c r="AR23" s="128"/>
      <c r="AS23" s="128"/>
      <c r="AT23" s="128"/>
      <c r="AU23" s="128"/>
      <c r="AV23" s="128"/>
    </row>
    <row r="24" ht="16.5" customHeight="1">
      <c r="A24" s="170">
        <v>44153.0</v>
      </c>
      <c r="B24" s="8" t="s">
        <v>208</v>
      </c>
      <c r="C24" s="128"/>
      <c r="D24" s="128"/>
      <c r="E24" s="128"/>
      <c r="F24" s="128"/>
      <c r="G24" s="128"/>
      <c r="H24" s="128"/>
      <c r="I24" s="8">
        <v>32709.0</v>
      </c>
      <c r="J24" s="128"/>
      <c r="K24" s="128"/>
      <c r="L24" s="8">
        <v>33644.0</v>
      </c>
      <c r="M24" s="128"/>
      <c r="N24" s="128"/>
      <c r="O24" s="128"/>
      <c r="P24" s="8">
        <v>729146.0</v>
      </c>
      <c r="Q24" s="128"/>
      <c r="R24" s="128"/>
      <c r="S24" s="8">
        <v>15749.0</v>
      </c>
      <c r="T24" s="128"/>
      <c r="U24" s="8">
        <v>391151.0</v>
      </c>
      <c r="V24" s="8">
        <v>15749.0</v>
      </c>
      <c r="W24" s="8">
        <v>375402.0</v>
      </c>
      <c r="Y24" s="8">
        <v>91.0</v>
      </c>
      <c r="Z24" s="179">
        <v>822.0</v>
      </c>
      <c r="AB24" s="174">
        <v>272.0</v>
      </c>
      <c r="AC24" s="128"/>
      <c r="AE24" s="8">
        <v>11478.0</v>
      </c>
      <c r="AF24" s="8">
        <v>504.0</v>
      </c>
      <c r="AH24" s="128"/>
      <c r="AI24" s="175">
        <v>44153.375</v>
      </c>
      <c r="AJ24" s="176">
        <v>44153.788888888885</v>
      </c>
      <c r="AK24" s="8" t="s">
        <v>411</v>
      </c>
      <c r="AL24" s="8" t="s">
        <v>359</v>
      </c>
      <c r="AM24" s="8" t="s">
        <v>507</v>
      </c>
      <c r="AN24" s="8" t="s">
        <v>311</v>
      </c>
      <c r="AO24" s="120"/>
      <c r="AQ24" s="128"/>
      <c r="AR24" s="128"/>
      <c r="AS24" s="128"/>
      <c r="AT24" s="128"/>
      <c r="AU24" s="128"/>
      <c r="AV24" s="128"/>
    </row>
    <row r="25" ht="16.5" customHeight="1">
      <c r="A25" s="170">
        <v>44152.0</v>
      </c>
      <c r="B25" s="8" t="s">
        <v>208</v>
      </c>
      <c r="C25" s="128"/>
      <c r="D25" s="128"/>
      <c r="E25" s="128"/>
      <c r="F25" s="128"/>
      <c r="G25" s="128"/>
      <c r="H25" s="128"/>
      <c r="I25" s="8">
        <v>32676.0</v>
      </c>
      <c r="J25" s="128"/>
      <c r="K25" s="128"/>
      <c r="L25" s="8">
        <v>33602.0</v>
      </c>
      <c r="M25" s="128"/>
      <c r="N25" s="128"/>
      <c r="O25" s="128"/>
      <c r="P25" s="8">
        <v>723047.0</v>
      </c>
      <c r="Q25" s="128"/>
      <c r="R25" s="128"/>
      <c r="S25" s="8">
        <v>15303.0</v>
      </c>
      <c r="T25" s="128"/>
      <c r="U25" s="8">
        <v>388900.0</v>
      </c>
      <c r="V25" s="8">
        <v>15303.0</v>
      </c>
      <c r="W25" s="8">
        <v>373597.0</v>
      </c>
      <c r="Y25" s="8">
        <v>77.0</v>
      </c>
      <c r="Z25" s="179">
        <v>817.0</v>
      </c>
      <c r="AB25" s="174">
        <v>271.0</v>
      </c>
      <c r="AC25" s="128"/>
      <c r="AE25" s="8">
        <v>11250.0</v>
      </c>
      <c r="AF25" s="8">
        <v>502.0</v>
      </c>
      <c r="AH25" s="128"/>
      <c r="AI25" s="175">
        <v>44152.375</v>
      </c>
      <c r="AJ25" s="176">
        <v>44152.78194444445</v>
      </c>
      <c r="AK25" s="8" t="s">
        <v>331</v>
      </c>
      <c r="AL25" s="8" t="s">
        <v>315</v>
      </c>
      <c r="AM25" s="8" t="s">
        <v>507</v>
      </c>
      <c r="AN25" s="8" t="s">
        <v>311</v>
      </c>
      <c r="AO25" s="120"/>
      <c r="AQ25" s="128"/>
      <c r="AR25" s="128"/>
      <c r="AS25" s="128"/>
      <c r="AT25" s="128"/>
      <c r="AU25" s="128"/>
      <c r="AV25" s="128"/>
    </row>
    <row r="26" ht="16.5" customHeight="1">
      <c r="A26" s="170">
        <v>44151.0</v>
      </c>
      <c r="B26" s="8" t="s">
        <v>208</v>
      </c>
      <c r="C26" s="128"/>
      <c r="D26" s="128"/>
      <c r="E26" s="128"/>
      <c r="F26" s="128"/>
      <c r="G26" s="128"/>
      <c r="H26" s="128"/>
      <c r="I26" s="8">
        <v>32656.0</v>
      </c>
      <c r="J26" s="128"/>
      <c r="K26" s="128"/>
      <c r="L26" s="8">
        <v>33500.0</v>
      </c>
      <c r="M26" s="128"/>
      <c r="N26" s="128"/>
      <c r="O26" s="128"/>
      <c r="P26" s="8">
        <v>717889.0</v>
      </c>
      <c r="Q26" s="128"/>
      <c r="R26" s="128"/>
      <c r="S26" s="8">
        <v>15029.0</v>
      </c>
      <c r="T26" s="128"/>
      <c r="U26" s="8">
        <v>387608.0</v>
      </c>
      <c r="V26" s="174">
        <v>15029.0</v>
      </c>
      <c r="W26" s="174">
        <v>372579.0</v>
      </c>
      <c r="Y26" s="174">
        <v>74.0</v>
      </c>
      <c r="Z26" s="179">
        <v>817.0</v>
      </c>
      <c r="AB26" s="174">
        <v>268.0</v>
      </c>
      <c r="AE26" s="174">
        <v>11185.0</v>
      </c>
      <c r="AF26" s="174">
        <v>500.0</v>
      </c>
      <c r="AH26" s="128"/>
      <c r="AI26" s="175">
        <v>44151.375</v>
      </c>
      <c r="AJ26" s="175">
        <v>44151.74930555555</v>
      </c>
      <c r="AK26" s="8" t="s">
        <v>338</v>
      </c>
      <c r="AL26" s="8" t="s">
        <v>315</v>
      </c>
      <c r="AM26" s="8" t="s">
        <v>507</v>
      </c>
      <c r="AN26" s="8" t="s">
        <v>311</v>
      </c>
      <c r="AQ26" s="128"/>
      <c r="AR26" s="128"/>
      <c r="AS26" s="128"/>
      <c r="AT26" s="128"/>
      <c r="AU26" s="128"/>
      <c r="AV26" s="128"/>
    </row>
    <row r="27" ht="16.5" customHeight="1">
      <c r="A27" s="170">
        <v>44150.0</v>
      </c>
      <c r="B27" s="8" t="s">
        <v>208</v>
      </c>
      <c r="C27" s="128"/>
      <c r="D27" s="128"/>
      <c r="E27" s="128"/>
      <c r="F27" s="128"/>
      <c r="G27" s="128"/>
      <c r="H27" s="128"/>
      <c r="I27" s="8">
        <v>32647.0</v>
      </c>
      <c r="J27" s="128"/>
      <c r="K27" s="128"/>
      <c r="L27" s="8">
        <v>33433.0</v>
      </c>
      <c r="M27" s="128"/>
      <c r="N27" s="128"/>
      <c r="O27" s="128"/>
      <c r="P27" s="8">
        <v>690359.0</v>
      </c>
      <c r="Q27" s="128"/>
      <c r="R27" s="128"/>
      <c r="S27" s="8">
        <v>14671.0</v>
      </c>
      <c r="T27" s="128"/>
      <c r="U27" s="8">
        <v>384752.0</v>
      </c>
      <c r="V27" s="174">
        <v>14671.0</v>
      </c>
      <c r="W27" s="174">
        <v>370081.0</v>
      </c>
      <c r="Y27" s="174">
        <v>69.0</v>
      </c>
      <c r="Z27" s="179">
        <v>804.0</v>
      </c>
      <c r="AB27" s="174">
        <v>266.0</v>
      </c>
      <c r="AE27" s="174">
        <v>10866.0</v>
      </c>
      <c r="AF27" s="174">
        <v>499.0</v>
      </c>
      <c r="AH27" s="128"/>
      <c r="AI27" s="175">
        <v>44150.375</v>
      </c>
      <c r="AJ27" s="175">
        <v>44150.74930555555</v>
      </c>
      <c r="AK27" s="8" t="s">
        <v>353</v>
      </c>
      <c r="AL27" s="8" t="s">
        <v>363</v>
      </c>
      <c r="AM27" s="8" t="s">
        <v>507</v>
      </c>
      <c r="AN27" s="8" t="s">
        <v>311</v>
      </c>
      <c r="AQ27" s="128"/>
      <c r="AR27" s="128"/>
      <c r="AS27" s="128"/>
      <c r="AT27" s="128"/>
      <c r="AU27" s="128"/>
      <c r="AV27" s="128"/>
    </row>
    <row r="28" ht="16.5" customHeight="1">
      <c r="A28" s="170">
        <v>44149.0</v>
      </c>
      <c r="B28" s="8" t="s">
        <v>208</v>
      </c>
      <c r="C28" s="128"/>
      <c r="D28" s="128"/>
      <c r="E28" s="128"/>
      <c r="F28" s="128"/>
      <c r="G28" s="128"/>
      <c r="H28" s="128"/>
      <c r="I28" s="8">
        <v>32612.0</v>
      </c>
      <c r="J28" s="128"/>
      <c r="K28" s="128"/>
      <c r="L28" s="8">
        <v>33433.0</v>
      </c>
      <c r="M28" s="128"/>
      <c r="N28" s="128"/>
      <c r="O28" s="128"/>
      <c r="P28" s="8">
        <v>690359.0</v>
      </c>
      <c r="Q28" s="128"/>
      <c r="R28" s="128"/>
      <c r="S28" s="8">
        <v>14311.0</v>
      </c>
      <c r="T28" s="128"/>
      <c r="U28" s="8">
        <v>381412.0</v>
      </c>
      <c r="V28" s="174">
        <v>14311.0</v>
      </c>
      <c r="W28" s="174">
        <v>367101.0</v>
      </c>
      <c r="Y28" s="174">
        <v>68.0</v>
      </c>
      <c r="Z28" s="179">
        <v>804.0</v>
      </c>
      <c r="AB28" s="174">
        <v>266.0</v>
      </c>
      <c r="AE28" s="174">
        <v>10842.0</v>
      </c>
      <c r="AF28" s="174">
        <v>499.0</v>
      </c>
      <c r="AH28" s="128"/>
      <c r="AI28" s="175">
        <v>44149.375</v>
      </c>
      <c r="AJ28" s="175">
        <v>44149.71736111111</v>
      </c>
      <c r="AK28" s="8" t="s">
        <v>341</v>
      </c>
      <c r="AL28" s="8" t="s">
        <v>361</v>
      </c>
      <c r="AM28" s="8" t="s">
        <v>507</v>
      </c>
      <c r="AN28" s="8" t="s">
        <v>311</v>
      </c>
      <c r="AQ28" s="128"/>
      <c r="AR28" s="128"/>
      <c r="AS28" s="128"/>
      <c r="AT28" s="128"/>
      <c r="AU28" s="128"/>
      <c r="AV28" s="128"/>
    </row>
    <row r="29" ht="16.5" customHeight="1">
      <c r="A29" s="170">
        <v>44148.0</v>
      </c>
      <c r="B29" s="8" t="s">
        <v>208</v>
      </c>
      <c r="C29" s="128"/>
      <c r="D29" s="128"/>
      <c r="E29" s="128"/>
      <c r="F29" s="128"/>
      <c r="G29" s="128"/>
      <c r="H29" s="128"/>
      <c r="I29" s="8">
        <v>32562.0</v>
      </c>
      <c r="J29" s="128"/>
      <c r="K29" s="128"/>
      <c r="L29" s="8">
        <v>33433.0</v>
      </c>
      <c r="M29" s="128"/>
      <c r="N29" s="128"/>
      <c r="O29" s="128"/>
      <c r="P29" s="8">
        <v>690359.0</v>
      </c>
      <c r="Q29" s="128"/>
      <c r="R29" s="128"/>
      <c r="S29" s="8">
        <v>13929.0</v>
      </c>
      <c r="T29" s="128"/>
      <c r="U29" s="8">
        <v>378305.0</v>
      </c>
      <c r="V29" s="174">
        <v>13929.0</v>
      </c>
      <c r="W29" s="174">
        <v>364376.0</v>
      </c>
      <c r="Y29" s="174">
        <v>69.0</v>
      </c>
      <c r="Z29" s="179">
        <v>811.0</v>
      </c>
      <c r="AB29" s="174">
        <v>266.0</v>
      </c>
      <c r="AE29" s="174">
        <v>10688.0</v>
      </c>
      <c r="AF29" s="174">
        <v>498.0</v>
      </c>
      <c r="AH29" s="128"/>
      <c r="AI29" s="175">
        <v>44148.375</v>
      </c>
      <c r="AJ29" s="162"/>
      <c r="AK29" s="8" t="s">
        <v>412</v>
      </c>
      <c r="AL29" s="162"/>
      <c r="AM29" s="8" t="s">
        <v>507</v>
      </c>
      <c r="AN29" s="8" t="s">
        <v>311</v>
      </c>
      <c r="AQ29" s="128"/>
      <c r="AR29" s="128"/>
      <c r="AS29" s="128"/>
      <c r="AT29" s="128"/>
      <c r="AU29" s="128"/>
      <c r="AV29" s="128"/>
    </row>
    <row r="30" ht="16.5" customHeight="1">
      <c r="A30" s="170">
        <v>44147.0</v>
      </c>
      <c r="B30" s="8" t="s">
        <v>208</v>
      </c>
      <c r="C30" s="128"/>
      <c r="D30" s="128"/>
      <c r="E30" s="128"/>
      <c r="F30" s="128"/>
      <c r="G30" s="128"/>
      <c r="H30" s="128"/>
      <c r="I30" s="8">
        <v>32523.0</v>
      </c>
      <c r="J30" s="128"/>
      <c r="K30" s="128"/>
      <c r="L30" s="8">
        <v>33433.0</v>
      </c>
      <c r="M30" s="128"/>
      <c r="N30" s="128"/>
      <c r="O30" s="128"/>
      <c r="P30" s="8">
        <v>690359.0</v>
      </c>
      <c r="Q30" s="128"/>
      <c r="R30" s="128"/>
      <c r="S30" s="8">
        <v>13470.0</v>
      </c>
      <c r="T30" s="128"/>
      <c r="U30" s="8">
        <v>375048.0</v>
      </c>
      <c r="V30" s="174">
        <v>13470.0</v>
      </c>
      <c r="W30" s="174">
        <v>361578.0</v>
      </c>
      <c r="Y30" s="174">
        <v>69.0</v>
      </c>
      <c r="Z30" s="179">
        <v>804.0</v>
      </c>
      <c r="AB30" s="174">
        <v>266.0</v>
      </c>
      <c r="AE30" s="174">
        <v>10447.0</v>
      </c>
      <c r="AF30" s="174">
        <v>495.0</v>
      </c>
      <c r="AH30" s="128"/>
      <c r="AI30" s="175">
        <v>44147.375</v>
      </c>
      <c r="AJ30" s="175">
        <v>44147.7</v>
      </c>
      <c r="AK30" s="8" t="s">
        <v>332</v>
      </c>
      <c r="AL30" s="8" t="s">
        <v>331</v>
      </c>
      <c r="AM30" s="8" t="s">
        <v>507</v>
      </c>
      <c r="AN30" s="8" t="s">
        <v>311</v>
      </c>
      <c r="AQ30" s="128"/>
      <c r="AR30" s="128"/>
      <c r="AS30" s="128"/>
      <c r="AT30" s="128"/>
      <c r="AU30" s="128"/>
      <c r="AV30" s="128"/>
    </row>
    <row r="31" ht="16.5" customHeight="1">
      <c r="A31" s="170">
        <v>44146.0</v>
      </c>
      <c r="B31" s="8" t="s">
        <v>208</v>
      </c>
      <c r="C31" s="128"/>
      <c r="D31" s="128"/>
      <c r="E31" s="128"/>
      <c r="F31" s="128"/>
      <c r="G31" s="128"/>
      <c r="H31" s="128"/>
      <c r="I31" s="8">
        <v>32489.0</v>
      </c>
      <c r="J31" s="128"/>
      <c r="K31" s="128"/>
      <c r="L31" s="8">
        <v>33352.0</v>
      </c>
      <c r="M31" s="128"/>
      <c r="N31" s="128"/>
      <c r="O31" s="128"/>
      <c r="P31" s="8">
        <v>673987.0</v>
      </c>
      <c r="Q31" s="128"/>
      <c r="R31" s="128"/>
      <c r="S31" s="8">
        <v>13148.0</v>
      </c>
      <c r="T31" s="128"/>
      <c r="U31" s="8">
        <v>370601.0</v>
      </c>
      <c r="V31" s="174">
        <v>13148.0</v>
      </c>
      <c r="W31" s="174">
        <v>357682.0</v>
      </c>
      <c r="Y31" s="174">
        <v>69.0</v>
      </c>
      <c r="Z31" s="179">
        <v>800.0</v>
      </c>
      <c r="AB31" s="174">
        <v>263.0</v>
      </c>
      <c r="AE31" s="174">
        <v>10262.0</v>
      </c>
      <c r="AF31" s="174">
        <v>492.0</v>
      </c>
      <c r="AH31" s="128"/>
      <c r="AI31" s="175">
        <v>44146.375</v>
      </c>
      <c r="AJ31" s="175">
        <v>44146.695138888885</v>
      </c>
      <c r="AK31" s="8" t="s">
        <v>509</v>
      </c>
      <c r="AL31" s="8" t="s">
        <v>325</v>
      </c>
      <c r="AM31" s="8" t="s">
        <v>507</v>
      </c>
      <c r="AN31" s="8" t="s">
        <v>311</v>
      </c>
      <c r="AQ31" s="128"/>
      <c r="AR31" s="128"/>
      <c r="AS31" s="128"/>
      <c r="AT31" s="128"/>
      <c r="AU31" s="128"/>
      <c r="AV31" s="128"/>
    </row>
    <row r="32" ht="16.5" customHeight="1">
      <c r="A32" s="170">
        <v>44145.0</v>
      </c>
      <c r="B32" s="8" t="s">
        <v>208</v>
      </c>
      <c r="C32" s="128"/>
      <c r="D32" s="128"/>
      <c r="E32" s="128"/>
      <c r="F32" s="128"/>
      <c r="G32" s="128"/>
      <c r="H32" s="128"/>
      <c r="I32" s="8">
        <v>32444.0</v>
      </c>
      <c r="J32" s="128"/>
      <c r="K32" s="128"/>
      <c r="L32" s="8">
        <v>33352.0</v>
      </c>
      <c r="M32" s="128"/>
      <c r="N32" s="128"/>
      <c r="O32" s="128"/>
      <c r="P32" s="8">
        <v>673987.0</v>
      </c>
      <c r="Q32" s="128"/>
      <c r="R32" s="128"/>
      <c r="S32" s="8">
        <v>12919.0</v>
      </c>
      <c r="T32" s="128"/>
      <c r="U32" s="8">
        <v>368085.0</v>
      </c>
      <c r="V32" s="174">
        <v>12919.0</v>
      </c>
      <c r="W32" s="174">
        <v>355166.0</v>
      </c>
      <c r="Y32" s="174">
        <v>64.0</v>
      </c>
      <c r="Z32" s="179">
        <v>796.0</v>
      </c>
      <c r="AB32" s="174">
        <v>263.0</v>
      </c>
      <c r="AE32" s="174">
        <v>10233.0</v>
      </c>
      <c r="AF32" s="174">
        <v>489.0</v>
      </c>
      <c r="AH32" s="128"/>
      <c r="AI32" s="175">
        <v>44145.375</v>
      </c>
      <c r="AJ32" s="175">
        <v>44145.75069444445</v>
      </c>
      <c r="AK32" s="8" t="s">
        <v>331</v>
      </c>
      <c r="AL32" s="8" t="s">
        <v>344</v>
      </c>
      <c r="AM32" s="8" t="s">
        <v>507</v>
      </c>
      <c r="AN32" s="8" t="s">
        <v>311</v>
      </c>
      <c r="AQ32" s="128"/>
      <c r="AR32" s="128"/>
      <c r="AS32" s="128"/>
      <c r="AT32" s="128"/>
      <c r="AU32" s="128"/>
      <c r="AV32" s="128"/>
    </row>
    <row r="33" ht="16.5" customHeight="1">
      <c r="A33" s="170">
        <v>44144.0</v>
      </c>
      <c r="B33" s="8" t="s">
        <v>208</v>
      </c>
      <c r="C33" s="128"/>
      <c r="D33" s="128"/>
      <c r="E33" s="128"/>
      <c r="F33" s="128"/>
      <c r="G33" s="128"/>
      <c r="H33" s="128"/>
      <c r="I33" s="8">
        <v>32406.0</v>
      </c>
      <c r="J33" s="128"/>
      <c r="K33" s="128"/>
      <c r="L33" s="8">
        <v>33302.0</v>
      </c>
      <c r="M33" s="128"/>
      <c r="N33" s="128"/>
      <c r="O33" s="128"/>
      <c r="P33" s="8">
        <v>665787.0</v>
      </c>
      <c r="Q33" s="128"/>
      <c r="R33" s="128"/>
      <c r="S33" s="8">
        <v>12699.0</v>
      </c>
      <c r="T33" s="128"/>
      <c r="U33" s="8">
        <v>363544.0</v>
      </c>
      <c r="V33" s="174">
        <v>12699.0</v>
      </c>
      <c r="W33" s="174">
        <v>350845.0</v>
      </c>
      <c r="Y33" s="174">
        <v>56.0</v>
      </c>
      <c r="Z33" s="179">
        <v>794.0</v>
      </c>
      <c r="AB33" s="174">
        <v>262.0</v>
      </c>
      <c r="AE33" s="174">
        <v>10153.0</v>
      </c>
      <c r="AF33" s="174">
        <v>489.0</v>
      </c>
      <c r="AH33" s="128"/>
      <c r="AI33" s="175">
        <v>44144.375</v>
      </c>
      <c r="AJ33" s="175">
        <v>44144.77291666667</v>
      </c>
      <c r="AK33" s="8" t="s">
        <v>339</v>
      </c>
      <c r="AL33" s="8" t="s">
        <v>349</v>
      </c>
      <c r="AM33" s="8" t="s">
        <v>507</v>
      </c>
      <c r="AN33" s="8" t="s">
        <v>311</v>
      </c>
      <c r="AQ33" s="128"/>
      <c r="AR33" s="128"/>
      <c r="AS33" s="128"/>
      <c r="AT33" s="128"/>
      <c r="AU33" s="128"/>
      <c r="AV33" s="128"/>
    </row>
    <row r="34" ht="16.5" customHeight="1">
      <c r="A34" s="170">
        <v>44143.0</v>
      </c>
      <c r="B34" s="8" t="s">
        <v>208</v>
      </c>
      <c r="C34" s="128"/>
      <c r="D34" s="128"/>
      <c r="E34" s="128"/>
      <c r="F34" s="128"/>
      <c r="G34" s="128"/>
      <c r="H34" s="128"/>
      <c r="I34" s="8">
        <v>32402.0</v>
      </c>
      <c r="J34" s="128"/>
      <c r="K34" s="128"/>
      <c r="L34" s="8">
        <v>33302.0</v>
      </c>
      <c r="M34" s="128"/>
      <c r="N34" s="128"/>
      <c r="O34" s="128"/>
      <c r="P34" s="8">
        <v>663080.0</v>
      </c>
      <c r="Q34" s="128"/>
      <c r="R34" s="128"/>
      <c r="S34" s="8">
        <v>12488.0</v>
      </c>
      <c r="T34" s="128"/>
      <c r="U34" s="8">
        <v>362828.0</v>
      </c>
      <c r="V34" s="174">
        <v>12488.0</v>
      </c>
      <c r="W34" s="174">
        <v>350340.0</v>
      </c>
      <c r="Y34" s="174">
        <v>55.0</v>
      </c>
      <c r="Z34" s="179">
        <v>794.0</v>
      </c>
      <c r="AB34" s="174">
        <v>262.0</v>
      </c>
      <c r="AE34" s="174">
        <v>10096.0</v>
      </c>
      <c r="AF34" s="174">
        <v>489.0</v>
      </c>
      <c r="AH34" s="128"/>
      <c r="AI34" s="175">
        <v>44143.375</v>
      </c>
      <c r="AJ34" s="175">
        <v>44143.69930555555</v>
      </c>
      <c r="AK34" s="8" t="s">
        <v>330</v>
      </c>
      <c r="AL34" s="8" t="s">
        <v>374</v>
      </c>
      <c r="AM34" s="8" t="s">
        <v>507</v>
      </c>
      <c r="AN34" s="8" t="s">
        <v>311</v>
      </c>
      <c r="AQ34" s="128"/>
      <c r="AR34" s="128"/>
      <c r="AS34" s="128"/>
      <c r="AT34" s="128"/>
      <c r="AU34" s="128"/>
      <c r="AV34" s="128"/>
    </row>
    <row r="35" ht="16.5" customHeight="1">
      <c r="A35" s="170">
        <v>44142.0</v>
      </c>
      <c r="B35" s="8" t="s">
        <v>208</v>
      </c>
      <c r="C35" s="128"/>
      <c r="D35" s="128"/>
      <c r="E35" s="128"/>
      <c r="F35" s="128"/>
      <c r="G35" s="128"/>
      <c r="H35" s="128"/>
      <c r="I35" s="8">
        <v>32389.0</v>
      </c>
      <c r="J35" s="128"/>
      <c r="K35" s="128"/>
      <c r="L35" s="8">
        <v>33285.0</v>
      </c>
      <c r="M35" s="128"/>
      <c r="N35" s="128"/>
      <c r="O35" s="128"/>
      <c r="P35" s="8">
        <v>657595.0</v>
      </c>
      <c r="Q35" s="128"/>
      <c r="R35" s="128"/>
      <c r="S35" s="8">
        <v>12241.0</v>
      </c>
      <c r="T35" s="128"/>
      <c r="U35" s="8">
        <v>361706.0</v>
      </c>
      <c r="V35" s="174">
        <v>12241.0</v>
      </c>
      <c r="W35" s="174">
        <v>349465.0</v>
      </c>
      <c r="Y35" s="174">
        <v>49.0</v>
      </c>
      <c r="Z35" s="179">
        <v>791.0</v>
      </c>
      <c r="AB35" s="174">
        <v>260.0</v>
      </c>
      <c r="AE35" s="174">
        <v>9980.0</v>
      </c>
      <c r="AF35" s="174">
        <v>489.0</v>
      </c>
      <c r="AH35" s="128"/>
      <c r="AI35" s="175">
        <v>44142.375</v>
      </c>
      <c r="AJ35" s="175">
        <v>44142.71527777778</v>
      </c>
      <c r="AK35" s="8" t="s">
        <v>337</v>
      </c>
      <c r="AL35" s="8" t="s">
        <v>339</v>
      </c>
      <c r="AM35" s="8" t="s">
        <v>507</v>
      </c>
      <c r="AN35" s="8" t="s">
        <v>311</v>
      </c>
      <c r="AQ35" s="128"/>
      <c r="AR35" s="128"/>
      <c r="AS35" s="128"/>
      <c r="AT35" s="128"/>
      <c r="AU35" s="128"/>
      <c r="AV35" s="128"/>
    </row>
    <row r="36" ht="16.5" customHeight="1">
      <c r="A36" s="170">
        <v>44141.0</v>
      </c>
      <c r="B36" s="8" t="s">
        <v>208</v>
      </c>
      <c r="C36" s="128"/>
      <c r="D36" s="128"/>
      <c r="E36" s="128"/>
      <c r="F36" s="128"/>
      <c r="G36" s="128"/>
      <c r="H36" s="128"/>
      <c r="I36" s="8">
        <v>32350.0</v>
      </c>
      <c r="J36" s="128"/>
      <c r="K36" s="128"/>
      <c r="L36" s="8">
        <v>33242.0</v>
      </c>
      <c r="M36" s="128"/>
      <c r="N36" s="128"/>
      <c r="O36" s="128"/>
      <c r="P36" s="8">
        <v>651044.0</v>
      </c>
      <c r="Q36" s="128"/>
      <c r="R36" s="128"/>
      <c r="S36" s="8">
        <v>12012.0</v>
      </c>
      <c r="T36" s="128"/>
      <c r="U36" s="8">
        <v>358730.0</v>
      </c>
      <c r="V36" s="174">
        <v>12012.0</v>
      </c>
      <c r="W36" s="174">
        <v>346718.0</v>
      </c>
      <c r="Y36" s="174">
        <v>48.0</v>
      </c>
      <c r="Z36" s="179">
        <v>790.0</v>
      </c>
      <c r="AB36" s="174">
        <v>259.0</v>
      </c>
      <c r="AE36" s="174">
        <v>9894.0</v>
      </c>
      <c r="AF36" s="174">
        <v>488.0</v>
      </c>
      <c r="AH36" s="128"/>
      <c r="AI36" s="175">
        <v>44141.375</v>
      </c>
      <c r="AJ36" s="175">
        <v>44141.74097222222</v>
      </c>
      <c r="AK36" s="8" t="s">
        <v>353</v>
      </c>
      <c r="AL36" s="8" t="s">
        <v>320</v>
      </c>
      <c r="AM36" s="8" t="s">
        <v>507</v>
      </c>
      <c r="AN36" s="8" t="s">
        <v>311</v>
      </c>
      <c r="AQ36" s="128"/>
      <c r="AR36" s="128"/>
      <c r="AS36" s="128"/>
      <c r="AT36" s="128"/>
      <c r="AU36" s="128"/>
      <c r="AV36" s="128"/>
    </row>
    <row r="37" ht="16.5" customHeight="1">
      <c r="A37" s="170">
        <v>44140.0</v>
      </c>
      <c r="B37" s="8" t="s">
        <v>208</v>
      </c>
      <c r="C37" s="128"/>
      <c r="D37" s="128"/>
      <c r="E37" s="128"/>
      <c r="F37" s="128"/>
      <c r="G37" s="128"/>
      <c r="H37" s="128"/>
      <c r="I37" s="8">
        <v>32326.0</v>
      </c>
      <c r="J37" s="128"/>
      <c r="K37" s="128"/>
      <c r="L37" s="8">
        <v>33216.0</v>
      </c>
      <c r="M37" s="128"/>
      <c r="N37" s="128"/>
      <c r="O37" s="128"/>
      <c r="P37" s="8">
        <v>644591.0</v>
      </c>
      <c r="Q37" s="128"/>
      <c r="R37" s="128"/>
      <c r="S37" s="8">
        <v>11808.0</v>
      </c>
      <c r="T37" s="128"/>
      <c r="U37" s="8">
        <v>356358.0</v>
      </c>
      <c r="V37" s="174">
        <v>11808.0</v>
      </c>
      <c r="W37" s="174">
        <v>344550.0</v>
      </c>
      <c r="Y37" s="174">
        <v>44.0</v>
      </c>
      <c r="Z37" s="179">
        <v>788.0</v>
      </c>
      <c r="AB37" s="174">
        <v>259.0</v>
      </c>
      <c r="AE37" s="174">
        <v>9776.0</v>
      </c>
      <c r="AF37" s="174">
        <v>486.0</v>
      </c>
      <c r="AH37" s="128"/>
      <c r="AI37" s="175">
        <v>44140.375</v>
      </c>
      <c r="AJ37" s="175">
        <v>44140.711111111115</v>
      </c>
      <c r="AK37" s="8" t="s">
        <v>353</v>
      </c>
      <c r="AL37" s="8" t="s">
        <v>315</v>
      </c>
      <c r="AM37" s="8" t="s">
        <v>507</v>
      </c>
      <c r="AN37" s="8" t="s">
        <v>311</v>
      </c>
      <c r="AQ37" s="128"/>
      <c r="AR37" s="128"/>
      <c r="AS37" s="128"/>
      <c r="AT37" s="128"/>
      <c r="AU37" s="128"/>
      <c r="AV37" s="128"/>
    </row>
    <row r="38" ht="16.5" customHeight="1">
      <c r="A38" s="170">
        <v>44139.0</v>
      </c>
      <c r="B38" s="8" t="s">
        <v>208</v>
      </c>
      <c r="C38" s="128"/>
      <c r="D38" s="128"/>
      <c r="E38" s="128"/>
      <c r="F38" s="128"/>
      <c r="G38" s="128"/>
      <c r="H38" s="128"/>
      <c r="I38" s="8">
        <v>32271.0</v>
      </c>
      <c r="J38" s="128"/>
      <c r="K38" s="128"/>
      <c r="L38" s="8">
        <v>33156.0</v>
      </c>
      <c r="M38" s="128"/>
      <c r="N38" s="128"/>
      <c r="O38" s="128"/>
      <c r="P38" s="8">
        <v>635270.0</v>
      </c>
      <c r="Q38" s="128"/>
      <c r="R38" s="128"/>
      <c r="S38" s="8">
        <v>11563.0</v>
      </c>
      <c r="T38" s="128"/>
      <c r="U38" s="8">
        <v>351136.0</v>
      </c>
      <c r="V38" s="174">
        <v>11563.0</v>
      </c>
      <c r="W38" s="174">
        <v>339573.0</v>
      </c>
      <c r="Y38" s="174">
        <v>42.0</v>
      </c>
      <c r="Z38" s="179">
        <v>787.0</v>
      </c>
      <c r="AB38" s="174">
        <v>259.0</v>
      </c>
      <c r="AE38" s="174">
        <v>9625.0</v>
      </c>
      <c r="AF38" s="174">
        <v>484.0</v>
      </c>
      <c r="AH38" s="128"/>
      <c r="AI38" s="175">
        <v>44139.375</v>
      </c>
      <c r="AJ38" s="175">
        <v>44139.67291666666</v>
      </c>
      <c r="AK38" s="8" t="s">
        <v>418</v>
      </c>
      <c r="AL38" s="8" t="s">
        <v>349</v>
      </c>
      <c r="AM38" s="8" t="s">
        <v>507</v>
      </c>
      <c r="AN38" s="8" t="s">
        <v>311</v>
      </c>
      <c r="AQ38" s="128"/>
      <c r="AR38" s="128"/>
      <c r="AS38" s="128"/>
      <c r="AT38" s="128"/>
      <c r="AU38" s="128"/>
      <c r="AV38" s="128"/>
    </row>
    <row r="39" ht="16.5" customHeight="1">
      <c r="A39" s="170">
        <v>44138.0</v>
      </c>
      <c r="B39" s="8" t="s">
        <v>208</v>
      </c>
      <c r="C39" s="128"/>
      <c r="D39" s="128"/>
      <c r="E39" s="128"/>
      <c r="F39" s="128"/>
      <c r="G39" s="128"/>
      <c r="H39" s="128"/>
      <c r="I39" s="8">
        <v>32243.0</v>
      </c>
      <c r="J39" s="128"/>
      <c r="K39" s="128"/>
      <c r="L39" s="8">
        <v>33122.0</v>
      </c>
      <c r="M39" s="128"/>
      <c r="N39" s="128"/>
      <c r="O39" s="128"/>
      <c r="P39" s="8">
        <v>631044.0</v>
      </c>
      <c r="Q39" s="128"/>
      <c r="R39" s="128"/>
      <c r="S39" s="8">
        <v>11448.0</v>
      </c>
      <c r="T39" s="128"/>
      <c r="U39" s="8">
        <v>350194.0</v>
      </c>
      <c r="V39" s="174">
        <v>11448.0</v>
      </c>
      <c r="W39" s="174">
        <v>338746.0</v>
      </c>
      <c r="Y39" s="174">
        <v>41.0</v>
      </c>
      <c r="Z39" s="179">
        <v>784.0</v>
      </c>
      <c r="AB39" s="174">
        <v>257.0</v>
      </c>
      <c r="AE39" s="174">
        <v>9515.0</v>
      </c>
      <c r="AF39" s="174">
        <v>483.0</v>
      </c>
      <c r="AH39" s="128"/>
      <c r="AI39" s="175">
        <v>44138.375</v>
      </c>
      <c r="AJ39" s="175">
        <v>44138.74513888889</v>
      </c>
      <c r="AK39" s="8" t="s">
        <v>344</v>
      </c>
      <c r="AL39" s="8" t="s">
        <v>331</v>
      </c>
      <c r="AM39" s="8" t="s">
        <v>507</v>
      </c>
      <c r="AN39" s="8" t="s">
        <v>311</v>
      </c>
      <c r="AQ39" s="128"/>
      <c r="AR39" s="128"/>
      <c r="AS39" s="128"/>
      <c r="AT39" s="128"/>
      <c r="AU39" s="128"/>
      <c r="AV39" s="128"/>
    </row>
    <row r="40" ht="16.5" customHeight="1">
      <c r="A40" s="170">
        <v>44137.0</v>
      </c>
      <c r="B40" s="8" t="s">
        <v>208</v>
      </c>
      <c r="C40" s="128"/>
      <c r="D40" s="128"/>
      <c r="E40" s="128"/>
      <c r="F40" s="128"/>
      <c r="G40" s="128"/>
      <c r="H40" s="128"/>
      <c r="I40" s="8">
        <v>32225.0</v>
      </c>
      <c r="J40" s="128"/>
      <c r="K40" s="128"/>
      <c r="L40" s="8">
        <v>33102.0</v>
      </c>
      <c r="M40" s="128"/>
      <c r="N40" s="128"/>
      <c r="O40" s="128"/>
      <c r="P40" s="8">
        <v>626532.0</v>
      </c>
      <c r="Q40" s="128"/>
      <c r="R40" s="128"/>
      <c r="S40" s="8">
        <v>11320.0</v>
      </c>
      <c r="T40" s="128"/>
      <c r="U40" s="8">
        <v>348198.0</v>
      </c>
      <c r="V40" s="174">
        <v>11320.0</v>
      </c>
      <c r="W40" s="174">
        <v>336878.0</v>
      </c>
      <c r="Y40" s="174">
        <v>41.0</v>
      </c>
      <c r="Z40" s="179">
        <v>781.0</v>
      </c>
      <c r="AB40" s="174">
        <v>256.0</v>
      </c>
      <c r="AE40" s="174">
        <v>9430.0</v>
      </c>
      <c r="AF40" s="174">
        <v>483.0</v>
      </c>
      <c r="AH40" s="128"/>
      <c r="AI40" s="175">
        <v>44137.375</v>
      </c>
      <c r="AJ40" s="175">
        <v>44137.74166666667</v>
      </c>
      <c r="AK40" s="8" t="s">
        <v>353</v>
      </c>
      <c r="AL40" s="8" t="s">
        <v>315</v>
      </c>
      <c r="AM40" s="8" t="s">
        <v>507</v>
      </c>
      <c r="AN40" s="8" t="s">
        <v>311</v>
      </c>
      <c r="AQ40" s="128"/>
      <c r="AR40" s="128"/>
      <c r="AS40" s="128"/>
      <c r="AT40" s="128"/>
      <c r="AU40" s="128"/>
      <c r="AV40" s="128"/>
    </row>
    <row r="41" ht="16.5" customHeight="1">
      <c r="A41" s="170">
        <v>44136.0</v>
      </c>
      <c r="B41" s="8" t="s">
        <v>208</v>
      </c>
      <c r="C41" s="128"/>
      <c r="D41" s="128"/>
      <c r="E41" s="128"/>
      <c r="F41" s="128"/>
      <c r="G41" s="128"/>
      <c r="H41" s="128"/>
      <c r="I41" s="8">
        <v>32206.0</v>
      </c>
      <c r="J41" s="128"/>
      <c r="K41" s="128"/>
      <c r="L41" s="8">
        <v>33039.0</v>
      </c>
      <c r="M41" s="128"/>
      <c r="N41" s="128"/>
      <c r="O41" s="128"/>
      <c r="P41" s="8">
        <v>616594.0</v>
      </c>
      <c r="Q41" s="128"/>
      <c r="R41" s="128"/>
      <c r="S41" s="8">
        <v>11214.0</v>
      </c>
      <c r="T41" s="128"/>
      <c r="U41" s="8">
        <v>347135.0</v>
      </c>
      <c r="V41" s="174">
        <v>11214.0</v>
      </c>
      <c r="W41" s="174">
        <v>335921.0</v>
      </c>
      <c r="Y41" s="174">
        <v>38.0</v>
      </c>
      <c r="Z41" s="179">
        <v>780.0</v>
      </c>
      <c r="AB41" s="174">
        <v>255.0</v>
      </c>
      <c r="AE41" s="174">
        <v>9379.0</v>
      </c>
      <c r="AF41" s="174">
        <v>483.0</v>
      </c>
      <c r="AH41" s="128"/>
      <c r="AI41" s="175">
        <v>44136.375</v>
      </c>
      <c r="AJ41" s="175">
        <v>44136.79652777778</v>
      </c>
      <c r="AK41" s="8" t="s">
        <v>359</v>
      </c>
      <c r="AL41" s="8" t="s">
        <v>363</v>
      </c>
      <c r="AM41" s="8" t="s">
        <v>507</v>
      </c>
      <c r="AN41" s="8" t="s">
        <v>311</v>
      </c>
      <c r="AQ41" s="128"/>
      <c r="AR41" s="128"/>
      <c r="AS41" s="128"/>
      <c r="AT41" s="128"/>
      <c r="AU41" s="128"/>
      <c r="AV41" s="128"/>
    </row>
    <row r="42" ht="16.5" customHeight="1">
      <c r="A42" s="170">
        <v>44135.0</v>
      </c>
      <c r="B42" s="8" t="s">
        <v>208</v>
      </c>
      <c r="C42" s="128"/>
      <c r="D42" s="128"/>
      <c r="E42" s="128"/>
      <c r="F42" s="128"/>
      <c r="G42" s="128"/>
      <c r="H42" s="128"/>
      <c r="I42" s="8">
        <v>32170.0</v>
      </c>
      <c r="J42" s="128"/>
      <c r="K42" s="128"/>
      <c r="L42" s="8">
        <v>33039.0</v>
      </c>
      <c r="M42" s="128"/>
      <c r="N42" s="128"/>
      <c r="O42" s="128"/>
      <c r="P42" s="8">
        <v>616594.0</v>
      </c>
      <c r="Q42" s="128"/>
      <c r="R42" s="128"/>
      <c r="S42" s="8">
        <v>11084.0</v>
      </c>
      <c r="T42" s="128"/>
      <c r="U42" s="8">
        <v>345085.0</v>
      </c>
      <c r="V42" s="174">
        <v>11084.0</v>
      </c>
      <c r="W42" s="174">
        <v>334001.0</v>
      </c>
      <c r="Y42" s="174">
        <v>42.0</v>
      </c>
      <c r="Z42" s="179">
        <v>779.0</v>
      </c>
      <c r="AB42" s="174">
        <v>255.0</v>
      </c>
      <c r="AE42" s="174">
        <v>9263.0</v>
      </c>
      <c r="AF42" s="174">
        <v>483.0</v>
      </c>
      <c r="AH42" s="128"/>
      <c r="AI42" s="175">
        <v>44135.375</v>
      </c>
      <c r="AJ42" s="175">
        <v>44135.709027777775</v>
      </c>
      <c r="AK42" s="8" t="s">
        <v>353</v>
      </c>
      <c r="AL42" s="8" t="s">
        <v>349</v>
      </c>
      <c r="AM42" s="8" t="s">
        <v>507</v>
      </c>
      <c r="AN42" s="8" t="s">
        <v>311</v>
      </c>
      <c r="AQ42" s="128"/>
      <c r="AR42" s="128"/>
      <c r="AS42" s="128"/>
      <c r="AT42" s="128"/>
      <c r="AU42" s="128"/>
      <c r="AV42" s="128"/>
    </row>
    <row r="43" ht="16.5" customHeight="1">
      <c r="A43" s="170">
        <v>44134.0</v>
      </c>
      <c r="B43" s="8" t="s">
        <v>208</v>
      </c>
      <c r="C43" s="128"/>
      <c r="D43" s="128"/>
      <c r="E43" s="128"/>
      <c r="F43" s="128"/>
      <c r="G43" s="128"/>
      <c r="H43" s="128"/>
      <c r="I43" s="8">
        <v>32135.0</v>
      </c>
      <c r="J43" s="128"/>
      <c r="K43" s="128"/>
      <c r="L43" s="8">
        <v>33004.0</v>
      </c>
      <c r="M43" s="128"/>
      <c r="N43" s="128"/>
      <c r="O43" s="128"/>
      <c r="P43" s="8">
        <v>609924.0</v>
      </c>
      <c r="Q43" s="128"/>
      <c r="R43" s="128"/>
      <c r="S43" s="8">
        <v>10884.0</v>
      </c>
      <c r="T43" s="128"/>
      <c r="U43" s="8">
        <v>338696.0</v>
      </c>
      <c r="V43" s="174">
        <v>10884.0</v>
      </c>
      <c r="W43" s="174">
        <v>327812.0</v>
      </c>
      <c r="Y43" s="174">
        <v>30.0</v>
      </c>
      <c r="Z43" s="179">
        <v>777.0</v>
      </c>
      <c r="AB43" s="174">
        <v>254.0</v>
      </c>
      <c r="AE43" s="174">
        <v>9186.0</v>
      </c>
      <c r="AF43" s="174">
        <v>482.0</v>
      </c>
      <c r="AH43" s="128"/>
      <c r="AI43" s="175">
        <v>44134.375</v>
      </c>
      <c r="AJ43" s="175">
        <v>44134.72777777778</v>
      </c>
      <c r="AK43" s="8" t="s">
        <v>510</v>
      </c>
      <c r="AL43" s="8" t="s">
        <v>363</v>
      </c>
      <c r="AM43" s="8" t="s">
        <v>507</v>
      </c>
      <c r="AN43" s="8" t="s">
        <v>311</v>
      </c>
      <c r="AQ43" s="128"/>
      <c r="AR43" s="128"/>
      <c r="AS43" s="128"/>
      <c r="AT43" s="128"/>
      <c r="AU43" s="128"/>
      <c r="AV43" s="128"/>
    </row>
    <row r="44" ht="16.5" customHeight="1">
      <c r="A44" s="170">
        <v>44133.0</v>
      </c>
      <c r="B44" s="8" t="s">
        <v>208</v>
      </c>
      <c r="C44" s="128"/>
      <c r="D44" s="128"/>
      <c r="E44" s="128"/>
      <c r="F44" s="128"/>
      <c r="G44" s="128"/>
      <c r="H44" s="128"/>
      <c r="I44" s="8">
        <v>32108.0</v>
      </c>
      <c r="J44" s="128"/>
      <c r="K44" s="128"/>
      <c r="L44" s="8">
        <v>32973.0</v>
      </c>
      <c r="M44" s="128"/>
      <c r="N44" s="128"/>
      <c r="O44" s="128"/>
      <c r="P44" s="8">
        <v>602730.0</v>
      </c>
      <c r="Q44" s="128"/>
      <c r="R44" s="128"/>
      <c r="S44" s="8">
        <v>10768.0</v>
      </c>
      <c r="T44" s="128"/>
      <c r="U44" s="8">
        <v>338508.0</v>
      </c>
      <c r="V44" s="174">
        <v>10768.0</v>
      </c>
      <c r="W44" s="174">
        <v>327740.0</v>
      </c>
      <c r="Y44" s="174">
        <v>30.0</v>
      </c>
      <c r="Z44" s="179">
        <v>775.0</v>
      </c>
      <c r="AB44" s="174">
        <v>253.0</v>
      </c>
      <c r="AE44" s="174">
        <v>9180.0</v>
      </c>
      <c r="AF44" s="174">
        <v>482.0</v>
      </c>
      <c r="AH44" s="128"/>
      <c r="AI44" s="175">
        <v>44133.375</v>
      </c>
      <c r="AJ44" s="175">
        <v>44133.7125</v>
      </c>
      <c r="AK44" s="8" t="s">
        <v>336</v>
      </c>
      <c r="AL44" s="8" t="s">
        <v>323</v>
      </c>
      <c r="AM44" s="8" t="s">
        <v>507</v>
      </c>
      <c r="AN44" s="8" t="s">
        <v>311</v>
      </c>
      <c r="AQ44" s="128"/>
      <c r="AR44" s="128"/>
      <c r="AS44" s="128"/>
      <c r="AT44" s="128"/>
      <c r="AU44" s="128"/>
      <c r="AV44" s="128"/>
    </row>
    <row r="45" ht="16.5" customHeight="1">
      <c r="A45" s="170">
        <v>44132.0</v>
      </c>
      <c r="B45" s="8" t="s">
        <v>208</v>
      </c>
      <c r="C45" s="128"/>
      <c r="D45" s="128"/>
      <c r="E45" s="128"/>
      <c r="F45" s="128"/>
      <c r="G45" s="128"/>
      <c r="H45" s="128"/>
      <c r="I45" s="8">
        <v>32082.0</v>
      </c>
      <c r="J45" s="128"/>
      <c r="K45" s="128"/>
      <c r="L45" s="8">
        <v>32940.0</v>
      </c>
      <c r="M45" s="128"/>
      <c r="N45" s="128"/>
      <c r="O45" s="128"/>
      <c r="P45" s="8">
        <v>595707.0</v>
      </c>
      <c r="Q45" s="128"/>
      <c r="R45" s="128"/>
      <c r="S45" s="8">
        <v>10641.0</v>
      </c>
      <c r="T45" s="128"/>
      <c r="U45" s="8">
        <v>336063.0</v>
      </c>
      <c r="V45" s="174">
        <v>10641.0</v>
      </c>
      <c r="W45" s="174">
        <v>325422.0</v>
      </c>
      <c r="Y45" s="174">
        <v>29.0</v>
      </c>
      <c r="Z45" s="179">
        <v>775.0</v>
      </c>
      <c r="AB45" s="174">
        <v>250.0</v>
      </c>
      <c r="AE45" s="174">
        <v>9129.0</v>
      </c>
      <c r="AF45" s="174">
        <v>478.0</v>
      </c>
      <c r="AH45" s="128"/>
      <c r="AI45" s="175">
        <v>44132.375</v>
      </c>
      <c r="AJ45" s="175">
        <v>44132.72777777778</v>
      </c>
      <c r="AK45" s="8" t="s">
        <v>369</v>
      </c>
      <c r="AL45" s="8" t="s">
        <v>320</v>
      </c>
      <c r="AM45" s="8" t="s">
        <v>507</v>
      </c>
      <c r="AN45" s="8" t="s">
        <v>311</v>
      </c>
      <c r="AQ45" s="128"/>
      <c r="AR45" s="128"/>
      <c r="AS45" s="128"/>
      <c r="AT45" s="128"/>
      <c r="AU45" s="128"/>
      <c r="AV45" s="128"/>
    </row>
    <row r="46" ht="16.5" customHeight="1">
      <c r="A46" s="170">
        <v>44131.0</v>
      </c>
      <c r="B46" s="8" t="s">
        <v>208</v>
      </c>
      <c r="C46" s="128"/>
      <c r="D46" s="128"/>
      <c r="E46" s="128"/>
      <c r="F46" s="128"/>
      <c r="G46" s="128"/>
      <c r="H46" s="128"/>
      <c r="I46" s="8">
        <v>32004.0</v>
      </c>
      <c r="J46" s="128"/>
      <c r="K46" s="128"/>
      <c r="L46" s="8">
        <v>32897.0</v>
      </c>
      <c r="M46" s="128"/>
      <c r="N46" s="128"/>
      <c r="O46" s="128"/>
      <c r="P46" s="8">
        <v>590364.0</v>
      </c>
      <c r="Q46" s="128"/>
      <c r="R46" s="128"/>
      <c r="S46" s="8">
        <v>10531.0</v>
      </c>
      <c r="T46" s="128"/>
      <c r="U46" s="8">
        <v>334409.0</v>
      </c>
      <c r="V46" s="174">
        <v>10531.0</v>
      </c>
      <c r="W46" s="174">
        <v>323878.0</v>
      </c>
      <c r="Y46" s="174">
        <v>31.0</v>
      </c>
      <c r="Z46" s="179">
        <v>771.0</v>
      </c>
      <c r="AB46" s="174">
        <v>248.0</v>
      </c>
      <c r="AE46" s="174">
        <v>8989.0</v>
      </c>
      <c r="AF46" s="174">
        <v>475.0</v>
      </c>
      <c r="AH46" s="128"/>
      <c r="AI46" s="175">
        <v>44131.375</v>
      </c>
      <c r="AJ46" s="175">
        <v>44131.70416666666</v>
      </c>
      <c r="AK46" s="8" t="s">
        <v>342</v>
      </c>
      <c r="AL46" s="8" t="s">
        <v>323</v>
      </c>
      <c r="AM46" s="8" t="s">
        <v>507</v>
      </c>
      <c r="AN46" s="8" t="s">
        <v>311</v>
      </c>
      <c r="AQ46" s="128"/>
      <c r="AR46" s="128"/>
      <c r="AS46" s="128"/>
      <c r="AT46" s="128"/>
      <c r="AU46" s="128"/>
      <c r="AV46" s="128"/>
    </row>
    <row r="47" ht="16.5" customHeight="1">
      <c r="A47" s="170">
        <v>44130.0</v>
      </c>
      <c r="B47" s="8" t="s">
        <v>208</v>
      </c>
      <c r="C47" s="128"/>
      <c r="D47" s="128"/>
      <c r="E47" s="128"/>
      <c r="F47" s="128"/>
      <c r="G47" s="128"/>
      <c r="H47" s="128"/>
      <c r="I47" s="8">
        <v>32015.0</v>
      </c>
      <c r="J47" s="128"/>
      <c r="K47" s="128"/>
      <c r="L47" s="8">
        <v>32866.0</v>
      </c>
      <c r="M47" s="128"/>
      <c r="N47" s="128"/>
      <c r="O47" s="128"/>
      <c r="P47" s="8">
        <v>585210.0</v>
      </c>
      <c r="Q47" s="128"/>
      <c r="R47" s="128"/>
      <c r="S47" s="8">
        <v>10397.0</v>
      </c>
      <c r="T47" s="128"/>
      <c r="U47" s="8">
        <v>333115.0</v>
      </c>
      <c r="V47" s="174">
        <v>10397.0</v>
      </c>
      <c r="W47" s="174">
        <v>322718.0</v>
      </c>
      <c r="Y47" s="174">
        <v>25.0</v>
      </c>
      <c r="Z47" s="179">
        <v>768.0</v>
      </c>
      <c r="AB47" s="174">
        <v>247.0</v>
      </c>
      <c r="AE47" s="174">
        <v>8920.0</v>
      </c>
      <c r="AF47" s="174">
        <v>475.0</v>
      </c>
      <c r="AH47" s="128"/>
      <c r="AI47" s="175">
        <v>44130.375</v>
      </c>
      <c r="AJ47" s="175">
        <v>44130.74722222222</v>
      </c>
      <c r="AK47" s="8" t="s">
        <v>320</v>
      </c>
      <c r="AL47" s="8" t="s">
        <v>349</v>
      </c>
      <c r="AM47" s="8" t="s">
        <v>507</v>
      </c>
      <c r="AN47" s="8" t="s">
        <v>311</v>
      </c>
      <c r="AQ47" s="128"/>
      <c r="AR47" s="128"/>
      <c r="AS47" s="128"/>
      <c r="AT47" s="128"/>
      <c r="AU47" s="128"/>
      <c r="AV47" s="128"/>
    </row>
    <row r="48" ht="16.5" customHeight="1">
      <c r="A48" s="170">
        <v>44129.0</v>
      </c>
      <c r="B48" s="8" t="s">
        <v>208</v>
      </c>
      <c r="C48" s="128"/>
      <c r="D48" s="128"/>
      <c r="E48" s="128"/>
      <c r="F48" s="128"/>
      <c r="G48" s="128"/>
      <c r="H48" s="128"/>
      <c r="I48" s="8">
        <v>31995.0</v>
      </c>
      <c r="J48" s="128"/>
      <c r="K48" s="128"/>
      <c r="L48" s="8">
        <v>32840.0</v>
      </c>
      <c r="M48" s="128"/>
      <c r="N48" s="128"/>
      <c r="O48" s="128"/>
      <c r="P48" s="8">
        <v>579186.0</v>
      </c>
      <c r="Q48" s="128"/>
      <c r="R48" s="128"/>
      <c r="S48" s="8">
        <v>10328.0</v>
      </c>
      <c r="T48" s="128"/>
      <c r="U48" s="8">
        <v>331561.0</v>
      </c>
      <c r="V48" s="174">
        <v>10328.0</v>
      </c>
      <c r="W48" s="174">
        <v>321233.0</v>
      </c>
      <c r="Y48" s="174">
        <v>23.0</v>
      </c>
      <c r="Z48" s="179">
        <v>766.0</v>
      </c>
      <c r="AB48" s="174">
        <v>246.0</v>
      </c>
      <c r="AE48" s="174">
        <v>8823.0</v>
      </c>
      <c r="AF48" s="174">
        <v>473.0</v>
      </c>
      <c r="AH48" s="128"/>
      <c r="AI48" s="175">
        <v>44129.375</v>
      </c>
      <c r="AJ48" s="175">
        <v>44129.742361111115</v>
      </c>
      <c r="AK48" s="8" t="s">
        <v>315</v>
      </c>
      <c r="AL48" s="8" t="s">
        <v>341</v>
      </c>
      <c r="AM48" s="8" t="s">
        <v>507</v>
      </c>
      <c r="AN48" s="8" t="s">
        <v>311</v>
      </c>
      <c r="AQ48" s="128"/>
      <c r="AR48" s="128"/>
      <c r="AS48" s="128"/>
      <c r="AT48" s="128"/>
      <c r="AU48" s="128"/>
      <c r="AV48" s="128"/>
    </row>
    <row r="49" ht="16.5" customHeight="1">
      <c r="A49" s="170">
        <v>44128.0</v>
      </c>
      <c r="B49" s="8" t="s">
        <v>208</v>
      </c>
      <c r="C49" s="128"/>
      <c r="D49" s="128"/>
      <c r="E49" s="128"/>
      <c r="F49" s="128"/>
      <c r="G49" s="128"/>
      <c r="H49" s="128"/>
      <c r="I49" s="8">
        <v>31958.0</v>
      </c>
      <c r="J49" s="128"/>
      <c r="K49" s="128"/>
      <c r="L49" s="8">
        <v>32801.0</v>
      </c>
      <c r="M49" s="128"/>
      <c r="N49" s="128"/>
      <c r="O49" s="128"/>
      <c r="P49" s="8">
        <v>574187.0</v>
      </c>
      <c r="Q49" s="128"/>
      <c r="R49" s="128"/>
      <c r="S49" s="8">
        <v>10238.0</v>
      </c>
      <c r="T49" s="128"/>
      <c r="U49" s="8">
        <v>329057.0</v>
      </c>
      <c r="V49" s="174">
        <v>10238.0</v>
      </c>
      <c r="W49" s="174">
        <v>318819.0</v>
      </c>
      <c r="Y49" s="174">
        <v>19.0</v>
      </c>
      <c r="Z49" s="179">
        <v>765.0</v>
      </c>
      <c r="AB49" s="174">
        <v>246.0</v>
      </c>
      <c r="AE49" s="174">
        <v>8819.0</v>
      </c>
      <c r="AF49" s="174">
        <v>473.0</v>
      </c>
      <c r="AH49" s="128"/>
      <c r="AI49" s="175">
        <v>44128.375</v>
      </c>
      <c r="AJ49" s="175">
        <v>44128.71597222222</v>
      </c>
      <c r="AK49" s="8" t="s">
        <v>320</v>
      </c>
      <c r="AL49" s="8" t="s">
        <v>325</v>
      </c>
      <c r="AM49" s="8" t="s">
        <v>507</v>
      </c>
      <c r="AN49" s="8" t="s">
        <v>311</v>
      </c>
      <c r="AQ49" s="128"/>
      <c r="AR49" s="128"/>
      <c r="AS49" s="128"/>
      <c r="AT49" s="128"/>
      <c r="AU49" s="128"/>
      <c r="AV49" s="128"/>
    </row>
    <row r="50" ht="16.5" customHeight="1">
      <c r="A50" s="170">
        <v>44127.0</v>
      </c>
      <c r="B50" s="8" t="s">
        <v>208</v>
      </c>
      <c r="C50" s="128"/>
      <c r="D50" s="128"/>
      <c r="E50" s="128"/>
      <c r="F50" s="128"/>
      <c r="G50" s="128"/>
      <c r="H50" s="128"/>
      <c r="I50" s="8">
        <v>31919.0</v>
      </c>
      <c r="J50" s="128"/>
      <c r="K50" s="128"/>
      <c r="L50" s="8">
        <v>32765.0</v>
      </c>
      <c r="M50" s="128"/>
      <c r="N50" s="128"/>
      <c r="O50" s="128"/>
      <c r="P50" s="8">
        <v>567595.0</v>
      </c>
      <c r="Q50" s="128"/>
      <c r="R50" s="128"/>
      <c r="S50" s="8">
        <v>10112.0</v>
      </c>
      <c r="T50" s="128"/>
      <c r="U50" s="8">
        <v>326151.0</v>
      </c>
      <c r="V50" s="174">
        <v>10112.0</v>
      </c>
      <c r="W50" s="174">
        <v>316039.0</v>
      </c>
      <c r="Y50" s="174">
        <v>15.0</v>
      </c>
      <c r="Z50" s="179">
        <v>765.0</v>
      </c>
      <c r="AB50" s="174">
        <v>246.0</v>
      </c>
      <c r="AE50" s="174">
        <v>8745.0</v>
      </c>
      <c r="AF50" s="174">
        <v>471.0</v>
      </c>
      <c r="AH50" s="128"/>
      <c r="AI50" s="175">
        <v>44127.375</v>
      </c>
      <c r="AJ50" s="175">
        <v>44127.711111111115</v>
      </c>
      <c r="AK50" s="8" t="s">
        <v>511</v>
      </c>
      <c r="AL50" s="8" t="s">
        <v>320</v>
      </c>
      <c r="AM50" s="8" t="s">
        <v>507</v>
      </c>
      <c r="AN50" s="8" t="s">
        <v>311</v>
      </c>
      <c r="AQ50" s="128"/>
      <c r="AR50" s="128"/>
      <c r="AS50" s="128"/>
      <c r="AT50" s="128"/>
      <c r="AU50" s="128"/>
      <c r="AV50" s="128"/>
    </row>
    <row r="51" ht="16.5" customHeight="1">
      <c r="A51" s="170">
        <v>44126.0</v>
      </c>
      <c r="B51" s="8" t="s">
        <v>208</v>
      </c>
      <c r="C51" s="128"/>
      <c r="D51" s="128"/>
      <c r="E51" s="128"/>
      <c r="F51" s="128"/>
      <c r="G51" s="128"/>
      <c r="H51" s="128"/>
      <c r="I51" s="8">
        <v>31879.0</v>
      </c>
      <c r="J51" s="128"/>
      <c r="K51" s="128"/>
      <c r="L51" s="8">
        <v>32710.0</v>
      </c>
      <c r="M51" s="128"/>
      <c r="N51" s="128"/>
      <c r="O51" s="128"/>
      <c r="P51" s="8">
        <v>561032.0</v>
      </c>
      <c r="Q51" s="128"/>
      <c r="R51" s="128"/>
      <c r="S51" s="8">
        <v>9994.0</v>
      </c>
      <c r="T51" s="128"/>
      <c r="U51" s="8">
        <v>323173.0</v>
      </c>
      <c r="V51" s="174">
        <v>9994.0</v>
      </c>
      <c r="W51" s="174">
        <v>313179.0</v>
      </c>
      <c r="Y51" s="174">
        <v>18.0</v>
      </c>
      <c r="Z51" s="179">
        <v>765.0</v>
      </c>
      <c r="AB51" s="174">
        <v>246.0</v>
      </c>
      <c r="AE51" s="174">
        <v>8692.0</v>
      </c>
      <c r="AF51" s="174">
        <v>470.0</v>
      </c>
      <c r="AH51" s="128"/>
      <c r="AI51" s="175">
        <v>44126.375</v>
      </c>
      <c r="AJ51" s="175">
        <v>44126.691666666666</v>
      </c>
      <c r="AK51" s="8" t="s">
        <v>423</v>
      </c>
      <c r="AL51" s="8" t="s">
        <v>323</v>
      </c>
      <c r="AM51" s="8" t="s">
        <v>507</v>
      </c>
      <c r="AN51" s="8" t="s">
        <v>311</v>
      </c>
      <c r="AQ51" s="128"/>
      <c r="AR51" s="128"/>
      <c r="AS51" s="128"/>
      <c r="AT51" s="128"/>
      <c r="AU51" s="128"/>
      <c r="AV51" s="128"/>
    </row>
    <row r="52" ht="16.5" customHeight="1">
      <c r="A52" s="170">
        <v>44125.0</v>
      </c>
      <c r="B52" s="8" t="s">
        <v>208</v>
      </c>
      <c r="C52" s="128"/>
      <c r="D52" s="128"/>
      <c r="E52" s="128"/>
      <c r="F52" s="128"/>
      <c r="G52" s="128"/>
      <c r="H52" s="128"/>
      <c r="I52" s="8">
        <v>31852.0</v>
      </c>
      <c r="J52" s="128"/>
      <c r="K52" s="128"/>
      <c r="L52" s="8">
        <v>32680.0</v>
      </c>
      <c r="M52" s="128"/>
      <c r="N52" s="128"/>
      <c r="O52" s="128"/>
      <c r="P52" s="8">
        <v>552925.0</v>
      </c>
      <c r="Q52" s="128"/>
      <c r="R52" s="128"/>
      <c r="S52" s="8">
        <v>9917.0</v>
      </c>
      <c r="T52" s="128"/>
      <c r="U52" s="8">
        <v>318292.0</v>
      </c>
      <c r="V52" s="8">
        <v>9917.0</v>
      </c>
      <c r="W52" s="8">
        <v>308375.0</v>
      </c>
      <c r="Y52" s="8">
        <v>14.0</v>
      </c>
      <c r="Z52" s="179">
        <v>763.0</v>
      </c>
      <c r="AB52" s="174">
        <v>246.0</v>
      </c>
      <c r="AE52" s="8">
        <v>8650.0</v>
      </c>
      <c r="AF52" s="174">
        <v>469.0</v>
      </c>
      <c r="AH52" s="128"/>
      <c r="AI52" s="175">
        <v>44125.375</v>
      </c>
      <c r="AJ52" s="175">
        <v>44125.77569444444</v>
      </c>
      <c r="AK52" s="8" t="s">
        <v>320</v>
      </c>
      <c r="AL52" s="8" t="s">
        <v>344</v>
      </c>
      <c r="AM52" s="8" t="s">
        <v>507</v>
      </c>
      <c r="AN52" s="8" t="s">
        <v>311</v>
      </c>
      <c r="AQ52" s="128"/>
      <c r="AR52" s="128"/>
      <c r="AS52" s="128"/>
      <c r="AT52" s="128"/>
      <c r="AU52" s="128"/>
      <c r="AV52" s="128"/>
    </row>
    <row r="53" ht="16.5" customHeight="1">
      <c r="A53" s="170">
        <v>44124.0</v>
      </c>
      <c r="B53" s="8" t="s">
        <v>208</v>
      </c>
      <c r="C53" s="128"/>
      <c r="D53" s="128"/>
      <c r="E53" s="128"/>
      <c r="F53" s="128"/>
      <c r="G53" s="128"/>
      <c r="H53" s="128"/>
      <c r="I53" s="8">
        <v>31802.0</v>
      </c>
      <c r="J53" s="128"/>
      <c r="K53" s="128"/>
      <c r="L53" s="8">
        <v>32594.0</v>
      </c>
      <c r="M53" s="128"/>
      <c r="N53" s="128"/>
      <c r="O53" s="128"/>
      <c r="P53" s="8">
        <v>543562.0</v>
      </c>
      <c r="Q53" s="128"/>
      <c r="R53" s="128"/>
      <c r="S53" s="8">
        <v>9828.0</v>
      </c>
      <c r="T53" s="128"/>
      <c r="U53" s="8">
        <v>316091.0</v>
      </c>
      <c r="V53" s="174">
        <v>9828.0</v>
      </c>
      <c r="W53" s="174">
        <v>306263.0</v>
      </c>
      <c r="Y53" s="174">
        <v>16.0</v>
      </c>
      <c r="Z53" s="179">
        <v>763.0</v>
      </c>
      <c r="AB53" s="174">
        <v>246.0</v>
      </c>
      <c r="AE53" s="174">
        <v>8536.0</v>
      </c>
      <c r="AF53" s="174">
        <v>468.0</v>
      </c>
      <c r="AH53" s="128"/>
      <c r="AI53" s="175">
        <v>44124.375</v>
      </c>
      <c r="AJ53" s="175">
        <v>44124.76527777778</v>
      </c>
      <c r="AK53" s="8" t="s">
        <v>326</v>
      </c>
      <c r="AL53" s="8" t="s">
        <v>315</v>
      </c>
      <c r="AM53" s="8" t="s">
        <v>507</v>
      </c>
      <c r="AN53" s="8" t="s">
        <v>311</v>
      </c>
      <c r="AQ53" s="128"/>
      <c r="AR53" s="128"/>
      <c r="AS53" s="128"/>
      <c r="AT53" s="128"/>
      <c r="AU53" s="128"/>
      <c r="AV53" s="128"/>
    </row>
    <row r="54" ht="16.5" customHeight="1">
      <c r="A54" s="170">
        <v>44123.0</v>
      </c>
      <c r="B54" s="8" t="s">
        <v>208</v>
      </c>
      <c r="C54" s="128"/>
      <c r="D54" s="128"/>
      <c r="E54" s="128"/>
      <c r="F54" s="128"/>
      <c r="G54" s="128"/>
      <c r="H54" s="128"/>
      <c r="I54" s="8">
        <v>31773.0</v>
      </c>
      <c r="J54" s="128"/>
      <c r="K54" s="128"/>
      <c r="L54" s="8">
        <v>32594.0</v>
      </c>
      <c r="M54" s="128"/>
      <c r="N54" s="128"/>
      <c r="O54" s="128"/>
      <c r="P54" s="8">
        <v>543562.0</v>
      </c>
      <c r="Q54" s="128"/>
      <c r="R54" s="128"/>
      <c r="S54" s="8">
        <v>9746.0</v>
      </c>
      <c r="T54" s="128"/>
      <c r="U54" s="8">
        <v>314806.0</v>
      </c>
      <c r="V54" s="174">
        <v>9746.0</v>
      </c>
      <c r="W54" s="174">
        <v>305060.0</v>
      </c>
      <c r="Y54" s="174">
        <v>16.0</v>
      </c>
      <c r="Z54" s="179">
        <v>761.0</v>
      </c>
      <c r="AB54" s="174">
        <v>246.0</v>
      </c>
      <c r="AE54" s="174">
        <v>8258.0</v>
      </c>
      <c r="AF54" s="174">
        <v>468.0</v>
      </c>
      <c r="AH54" s="128"/>
      <c r="AI54" s="175">
        <v>44123.375</v>
      </c>
      <c r="AJ54" s="175">
        <v>44123.71666666667</v>
      </c>
      <c r="AK54" s="8" t="s">
        <v>423</v>
      </c>
      <c r="AL54" s="8" t="s">
        <v>353</v>
      </c>
      <c r="AM54" s="8" t="s">
        <v>507</v>
      </c>
      <c r="AN54" s="8" t="s">
        <v>311</v>
      </c>
      <c r="AQ54" s="128"/>
      <c r="AR54" s="128"/>
      <c r="AS54" s="128"/>
      <c r="AT54" s="128"/>
      <c r="AU54" s="128"/>
      <c r="AV54" s="128"/>
    </row>
    <row r="55" ht="16.5" customHeight="1">
      <c r="A55" s="170">
        <v>44122.0</v>
      </c>
      <c r="B55" s="8" t="s">
        <v>208</v>
      </c>
      <c r="C55" s="128"/>
      <c r="D55" s="128"/>
      <c r="E55" s="128"/>
      <c r="F55" s="128"/>
      <c r="G55" s="128"/>
      <c r="H55" s="128"/>
      <c r="I55" s="8">
        <v>31764.0</v>
      </c>
      <c r="J55" s="128"/>
      <c r="K55" s="128"/>
      <c r="L55" s="8">
        <v>32583.0</v>
      </c>
      <c r="M55" s="128"/>
      <c r="N55" s="128"/>
      <c r="O55" s="128"/>
      <c r="P55" s="8">
        <v>538613.0</v>
      </c>
      <c r="Q55" s="128"/>
      <c r="R55" s="128"/>
      <c r="S55" s="8">
        <v>9694.0</v>
      </c>
      <c r="T55" s="128"/>
      <c r="U55" s="8">
        <v>313364.0</v>
      </c>
      <c r="V55" s="174">
        <v>9694.0</v>
      </c>
      <c r="W55" s="174">
        <v>303670.0</v>
      </c>
      <c r="Y55" s="174">
        <v>17.0</v>
      </c>
      <c r="Z55" s="179">
        <v>761.0</v>
      </c>
      <c r="AB55" s="174">
        <v>246.0</v>
      </c>
      <c r="AE55" s="174">
        <v>8256.0</v>
      </c>
      <c r="AF55" s="174">
        <v>467.0</v>
      </c>
      <c r="AH55" s="128"/>
      <c r="AI55" s="175">
        <v>44122.375</v>
      </c>
      <c r="AJ55" s="175">
        <v>44122.74722222222</v>
      </c>
      <c r="AK55" s="8" t="s">
        <v>369</v>
      </c>
      <c r="AL55" s="8" t="s">
        <v>363</v>
      </c>
      <c r="AM55" s="8" t="s">
        <v>507</v>
      </c>
      <c r="AN55" s="8" t="s">
        <v>311</v>
      </c>
      <c r="AQ55" s="128"/>
      <c r="AR55" s="128"/>
      <c r="AS55" s="128"/>
      <c r="AT55" s="128"/>
      <c r="AU55" s="128"/>
      <c r="AV55" s="128"/>
    </row>
    <row r="56" ht="16.5" customHeight="1">
      <c r="A56" s="170">
        <v>44121.0</v>
      </c>
      <c r="B56" s="8" t="s">
        <v>208</v>
      </c>
      <c r="C56" s="128"/>
      <c r="D56" s="128"/>
      <c r="E56" s="128"/>
      <c r="F56" s="128"/>
      <c r="G56" s="128"/>
      <c r="H56" s="128"/>
      <c r="I56" s="8">
        <v>31731.0</v>
      </c>
      <c r="J56" s="128"/>
      <c r="K56" s="128"/>
      <c r="L56" s="8">
        <v>32487.0</v>
      </c>
      <c r="M56" s="128"/>
      <c r="N56" s="128"/>
      <c r="O56" s="128"/>
      <c r="P56" s="8">
        <v>523341.0</v>
      </c>
      <c r="Q56" s="128"/>
      <c r="R56" s="128"/>
      <c r="S56" s="8">
        <v>9625.0</v>
      </c>
      <c r="T56" s="128"/>
      <c r="U56" s="8">
        <v>311615.0</v>
      </c>
      <c r="V56" s="174">
        <v>9625.0</v>
      </c>
      <c r="W56" s="174">
        <v>301990.0</v>
      </c>
      <c r="Y56" s="174">
        <v>18.0</v>
      </c>
      <c r="Z56" s="179">
        <v>761.0</v>
      </c>
      <c r="AB56" s="174">
        <v>246.0</v>
      </c>
      <c r="AE56" s="174">
        <v>8222.0</v>
      </c>
      <c r="AF56" s="174">
        <v>466.0</v>
      </c>
      <c r="AH56" s="128"/>
      <c r="AI56" s="175">
        <v>44121.375</v>
      </c>
      <c r="AJ56" s="175">
        <v>44121.71388888889</v>
      </c>
      <c r="AK56" s="8" t="s">
        <v>320</v>
      </c>
      <c r="AL56" s="8" t="s">
        <v>361</v>
      </c>
      <c r="AM56" s="8" t="s">
        <v>507</v>
      </c>
      <c r="AN56" s="8" t="s">
        <v>311</v>
      </c>
      <c r="AQ56" s="128"/>
      <c r="AR56" s="128"/>
      <c r="AS56" s="128"/>
      <c r="AT56" s="128"/>
      <c r="AU56" s="128"/>
      <c r="AV56" s="128"/>
    </row>
    <row r="57" ht="16.5" customHeight="1">
      <c r="A57" s="170">
        <v>44120.0</v>
      </c>
      <c r="B57" s="8" t="s">
        <v>208</v>
      </c>
      <c r="C57" s="128"/>
      <c r="D57" s="128"/>
      <c r="E57" s="128"/>
      <c r="F57" s="128"/>
      <c r="G57" s="128"/>
      <c r="H57" s="128"/>
      <c r="I57" s="8">
        <v>31675.0</v>
      </c>
      <c r="J57" s="128"/>
      <c r="K57" s="128"/>
      <c r="L57" s="8">
        <v>32487.0</v>
      </c>
      <c r="M57" s="128"/>
      <c r="N57" s="128"/>
      <c r="O57" s="128"/>
      <c r="P57" s="8">
        <v>523340.0</v>
      </c>
      <c r="Q57" s="128"/>
      <c r="R57" s="128"/>
      <c r="S57" s="8">
        <v>9514.0</v>
      </c>
      <c r="T57" s="128"/>
      <c r="U57" s="8">
        <v>305815.0</v>
      </c>
      <c r="V57" s="174">
        <v>9514.0</v>
      </c>
      <c r="W57" s="174">
        <v>296301.0</v>
      </c>
      <c r="Y57" s="174">
        <v>16.0</v>
      </c>
      <c r="Z57" s="179">
        <v>761.0</v>
      </c>
      <c r="AB57" s="174">
        <v>246.0</v>
      </c>
      <c r="AE57" s="174">
        <v>8155.0</v>
      </c>
      <c r="AF57" s="174">
        <v>465.0</v>
      </c>
      <c r="AH57" s="128"/>
      <c r="AI57" s="175">
        <v>44120.375</v>
      </c>
      <c r="AJ57" s="175">
        <v>44120.725</v>
      </c>
      <c r="AK57" s="8" t="s">
        <v>349</v>
      </c>
      <c r="AL57" s="8" t="s">
        <v>344</v>
      </c>
      <c r="AM57" s="8" t="s">
        <v>507</v>
      </c>
      <c r="AN57" s="8" t="s">
        <v>311</v>
      </c>
      <c r="AQ57" s="128"/>
      <c r="AR57" s="128"/>
      <c r="AS57" s="128"/>
      <c r="AT57" s="128"/>
      <c r="AU57" s="128"/>
      <c r="AV57" s="128"/>
    </row>
    <row r="58" ht="16.5" customHeight="1">
      <c r="A58" s="170">
        <v>44119.0</v>
      </c>
      <c r="B58" s="8" t="s">
        <v>208</v>
      </c>
      <c r="C58" s="128"/>
      <c r="D58" s="128"/>
      <c r="E58" s="128"/>
      <c r="F58" s="128"/>
      <c r="G58" s="128"/>
      <c r="H58" s="128"/>
      <c r="I58" s="8">
        <v>31654.0</v>
      </c>
      <c r="J58" s="128"/>
      <c r="K58" s="128"/>
      <c r="L58" s="8">
        <v>32460.0</v>
      </c>
      <c r="M58" s="128"/>
      <c r="N58" s="128"/>
      <c r="O58" s="128"/>
      <c r="P58" s="8">
        <v>518144.0</v>
      </c>
      <c r="Q58" s="128"/>
      <c r="R58" s="128"/>
      <c r="S58" s="8">
        <v>9426.0</v>
      </c>
      <c r="T58" s="128"/>
      <c r="U58" s="8">
        <v>303576.0</v>
      </c>
      <c r="V58" s="174">
        <v>9426.0</v>
      </c>
      <c r="W58" s="174">
        <v>294150.0</v>
      </c>
      <c r="Y58" s="174">
        <v>18.0</v>
      </c>
      <c r="Z58" s="179">
        <v>761.0</v>
      </c>
      <c r="AB58" s="174">
        <v>245.0</v>
      </c>
      <c r="AE58" s="174">
        <v>8134.0</v>
      </c>
      <c r="AF58" s="174">
        <v>463.0</v>
      </c>
      <c r="AH58" s="128"/>
      <c r="AI58" s="175">
        <v>44119.375</v>
      </c>
      <c r="AJ58" s="175">
        <v>44119.71041666667</v>
      </c>
      <c r="AK58" s="8" t="s">
        <v>512</v>
      </c>
      <c r="AL58" s="8" t="s">
        <v>315</v>
      </c>
      <c r="AM58" s="8" t="s">
        <v>507</v>
      </c>
      <c r="AN58" s="8" t="s">
        <v>311</v>
      </c>
      <c r="AQ58" s="128"/>
      <c r="AR58" s="128"/>
      <c r="AS58" s="128"/>
      <c r="AT58" s="128"/>
      <c r="AU58" s="128"/>
      <c r="AV58" s="128"/>
    </row>
    <row r="59" ht="16.5" customHeight="1">
      <c r="A59" s="170">
        <v>44118.0</v>
      </c>
      <c r="B59" s="8" t="s">
        <v>208</v>
      </c>
      <c r="C59" s="128"/>
      <c r="D59" s="128"/>
      <c r="E59" s="128"/>
      <c r="F59" s="128"/>
      <c r="G59" s="128"/>
      <c r="H59" s="128"/>
      <c r="I59" s="8">
        <v>31619.0</v>
      </c>
      <c r="J59" s="128"/>
      <c r="K59" s="128"/>
      <c r="L59" s="8">
        <v>32424.0</v>
      </c>
      <c r="M59" s="128"/>
      <c r="N59" s="128"/>
      <c r="O59" s="128"/>
      <c r="P59" s="8">
        <v>513452.0</v>
      </c>
      <c r="Q59" s="128"/>
      <c r="R59" s="128"/>
      <c r="S59" s="8">
        <v>9349.0</v>
      </c>
      <c r="T59" s="128"/>
      <c r="U59" s="8">
        <v>301619.0</v>
      </c>
      <c r="V59" s="174">
        <v>9349.0</v>
      </c>
      <c r="W59" s="174">
        <v>292270.0</v>
      </c>
      <c r="Y59" s="174">
        <v>19.0</v>
      </c>
      <c r="Z59" s="179">
        <v>760.0</v>
      </c>
      <c r="AB59" s="174">
        <v>245.0</v>
      </c>
      <c r="AE59" s="174">
        <v>8068.0</v>
      </c>
      <c r="AF59" s="174">
        <v>458.0</v>
      </c>
      <c r="AH59" s="128"/>
      <c r="AI59" s="175">
        <v>44118.375</v>
      </c>
      <c r="AJ59" s="175">
        <v>44118.79513888889</v>
      </c>
      <c r="AK59" s="8" t="s">
        <v>361</v>
      </c>
      <c r="AL59" s="8" t="s">
        <v>334</v>
      </c>
      <c r="AM59" s="8" t="s">
        <v>507</v>
      </c>
      <c r="AN59" s="8" t="s">
        <v>311</v>
      </c>
      <c r="AQ59" s="128"/>
      <c r="AR59" s="128"/>
      <c r="AS59" s="128"/>
      <c r="AT59" s="128"/>
      <c r="AU59" s="128"/>
      <c r="AV59" s="128"/>
    </row>
    <row r="60" ht="16.5" customHeight="1">
      <c r="A60" s="170">
        <v>44117.0</v>
      </c>
      <c r="B60" s="8" t="s">
        <v>208</v>
      </c>
      <c r="C60" s="128"/>
      <c r="D60" s="128"/>
      <c r="E60" s="128"/>
      <c r="F60" s="128"/>
      <c r="G60" s="128"/>
      <c r="H60" s="128"/>
      <c r="I60" s="8">
        <v>31580.0</v>
      </c>
      <c r="J60" s="128"/>
      <c r="K60" s="128"/>
      <c r="L60" s="8">
        <v>32384.0</v>
      </c>
      <c r="M60" s="128"/>
      <c r="N60" s="128"/>
      <c r="O60" s="128"/>
      <c r="P60" s="8">
        <v>508079.0</v>
      </c>
      <c r="Q60" s="128"/>
      <c r="R60" s="128"/>
      <c r="S60" s="8">
        <v>9279.0</v>
      </c>
      <c r="T60" s="128"/>
      <c r="U60" s="8">
        <v>297850.0</v>
      </c>
      <c r="V60" s="174">
        <v>9279.0</v>
      </c>
      <c r="W60" s="174">
        <v>288571.0</v>
      </c>
      <c r="Y60" s="174">
        <v>17.0</v>
      </c>
      <c r="Z60" s="179">
        <v>758.0</v>
      </c>
      <c r="AB60" s="174">
        <v>241.0</v>
      </c>
      <c r="AE60" s="174">
        <v>8036.0</v>
      </c>
      <c r="AF60" s="174">
        <v>456.0</v>
      </c>
      <c r="AH60" s="128"/>
      <c r="AI60" s="175">
        <v>44117.375</v>
      </c>
      <c r="AJ60" s="175">
        <v>44117.75902777778</v>
      </c>
      <c r="AK60" s="8" t="s">
        <v>323</v>
      </c>
      <c r="AL60" s="8" t="s">
        <v>315</v>
      </c>
      <c r="AM60" s="8" t="s">
        <v>507</v>
      </c>
      <c r="AN60" s="8" t="s">
        <v>311</v>
      </c>
      <c r="AQ60" s="128"/>
      <c r="AR60" s="128"/>
      <c r="AS60" s="128"/>
      <c r="AT60" s="128"/>
      <c r="AU60" s="128"/>
      <c r="AV60" s="128"/>
    </row>
    <row r="61" ht="16.5" customHeight="1">
      <c r="A61" s="170">
        <v>44116.0</v>
      </c>
      <c r="B61" s="8" t="s">
        <v>208</v>
      </c>
      <c r="C61" s="128"/>
      <c r="D61" s="128"/>
      <c r="E61" s="128"/>
      <c r="F61" s="128"/>
      <c r="G61" s="128"/>
      <c r="H61" s="128"/>
      <c r="I61" s="8">
        <v>31529.0</v>
      </c>
      <c r="J61" s="128"/>
      <c r="K61" s="128"/>
      <c r="L61" s="8">
        <v>32327.0</v>
      </c>
      <c r="M61" s="128"/>
      <c r="N61" s="128"/>
      <c r="O61" s="128"/>
      <c r="P61" s="8">
        <v>497910.0</v>
      </c>
      <c r="Q61" s="128"/>
      <c r="R61" s="128"/>
      <c r="S61" s="8">
        <v>9143.0</v>
      </c>
      <c r="T61" s="128"/>
      <c r="U61" s="8">
        <v>293576.0</v>
      </c>
      <c r="V61" s="174">
        <v>9143.0</v>
      </c>
      <c r="W61" s="174">
        <v>284433.0</v>
      </c>
      <c r="Y61" s="174">
        <v>22.0</v>
      </c>
      <c r="Z61" s="179">
        <v>752.0</v>
      </c>
      <c r="AB61" s="174">
        <v>238.0</v>
      </c>
      <c r="AE61" s="174">
        <v>8002.0</v>
      </c>
      <c r="AF61" s="174">
        <v>456.0</v>
      </c>
      <c r="AH61" s="128"/>
      <c r="AI61" s="175">
        <v>44115.375</v>
      </c>
      <c r="AJ61" s="175">
        <v>44116.7</v>
      </c>
      <c r="AK61" s="8" t="s">
        <v>327</v>
      </c>
      <c r="AL61" s="8" t="s">
        <v>363</v>
      </c>
      <c r="AM61" s="8" t="s">
        <v>507</v>
      </c>
      <c r="AN61" s="8" t="s">
        <v>311</v>
      </c>
      <c r="AQ61" s="128"/>
      <c r="AR61" s="128"/>
      <c r="AS61" s="128"/>
      <c r="AT61" s="128"/>
      <c r="AU61" s="128"/>
      <c r="AV61" s="128"/>
    </row>
    <row r="62" ht="16.5" customHeight="1">
      <c r="A62" s="170">
        <v>44115.0</v>
      </c>
      <c r="B62" s="8" t="s">
        <v>208</v>
      </c>
      <c r="C62" s="128"/>
      <c r="D62" s="128"/>
      <c r="E62" s="128"/>
      <c r="F62" s="128"/>
      <c r="G62" s="128"/>
      <c r="H62" s="128"/>
      <c r="I62" s="8">
        <v>31503.0</v>
      </c>
      <c r="J62" s="128"/>
      <c r="K62" s="128"/>
      <c r="L62" s="8">
        <v>32299.0</v>
      </c>
      <c r="M62" s="128"/>
      <c r="N62" s="128"/>
      <c r="O62" s="128"/>
      <c r="P62" s="8">
        <v>493109.0</v>
      </c>
      <c r="Q62" s="128"/>
      <c r="R62" s="128"/>
      <c r="S62" s="8">
        <v>9092.0</v>
      </c>
      <c r="T62" s="128"/>
      <c r="U62" s="8">
        <v>292451.0</v>
      </c>
      <c r="V62" s="174">
        <v>9092.0</v>
      </c>
      <c r="W62" s="174">
        <v>283359.0</v>
      </c>
      <c r="Y62" s="174">
        <v>21.0</v>
      </c>
      <c r="Z62" s="179">
        <v>750.0</v>
      </c>
      <c r="AB62" s="174">
        <v>238.0</v>
      </c>
      <c r="AE62" s="174">
        <v>7945.0</v>
      </c>
      <c r="AF62" s="174">
        <v>455.0</v>
      </c>
      <c r="AH62" s="128"/>
      <c r="AI62" s="175">
        <v>44114.375</v>
      </c>
      <c r="AJ62" s="175">
        <v>44115.75069444445</v>
      </c>
      <c r="AK62" s="8" t="s">
        <v>369</v>
      </c>
      <c r="AL62" s="8" t="s">
        <v>353</v>
      </c>
      <c r="AM62" s="8" t="s">
        <v>507</v>
      </c>
      <c r="AN62" s="8" t="s">
        <v>311</v>
      </c>
      <c r="AQ62" s="128"/>
      <c r="AR62" s="128"/>
      <c r="AS62" s="128"/>
      <c r="AT62" s="128"/>
      <c r="AU62" s="128"/>
      <c r="AV62" s="128"/>
    </row>
    <row r="63" ht="16.5" customHeight="1">
      <c r="A63" s="170">
        <v>44114.0</v>
      </c>
      <c r="B63" s="8" t="s">
        <v>208</v>
      </c>
      <c r="C63" s="128"/>
      <c r="D63" s="128"/>
      <c r="E63" s="128"/>
      <c r="F63" s="128"/>
      <c r="G63" s="128"/>
      <c r="H63" s="128"/>
      <c r="I63" s="8">
        <v>31503.0</v>
      </c>
      <c r="J63" s="128"/>
      <c r="K63" s="128"/>
      <c r="L63" s="8">
        <v>32299.0</v>
      </c>
      <c r="M63" s="128"/>
      <c r="N63" s="128"/>
      <c r="O63" s="128"/>
      <c r="P63" s="8">
        <v>493109.0</v>
      </c>
      <c r="Q63" s="128"/>
      <c r="R63" s="128"/>
      <c r="S63" s="8">
        <v>9092.0</v>
      </c>
      <c r="T63" s="128"/>
      <c r="U63" s="8">
        <v>292451.0</v>
      </c>
      <c r="V63" s="174">
        <v>9092.0</v>
      </c>
      <c r="W63" s="174">
        <v>283359.0</v>
      </c>
      <c r="Y63" s="174">
        <v>21.0</v>
      </c>
      <c r="Z63" s="179">
        <v>750.0</v>
      </c>
      <c r="AB63" s="174">
        <v>238.0</v>
      </c>
      <c r="AE63" s="174">
        <v>7945.0</v>
      </c>
      <c r="AF63" s="174">
        <v>455.0</v>
      </c>
      <c r="AH63" s="128"/>
      <c r="AI63" s="175">
        <v>44114.375</v>
      </c>
      <c r="AJ63" s="175">
        <v>44114.74513888889</v>
      </c>
      <c r="AK63" s="8" t="s">
        <v>315</v>
      </c>
      <c r="AL63" s="8" t="s">
        <v>341</v>
      </c>
      <c r="AM63" s="8" t="s">
        <v>507</v>
      </c>
      <c r="AN63" s="8" t="s">
        <v>311</v>
      </c>
      <c r="AQ63" s="128"/>
      <c r="AR63" s="128"/>
      <c r="AS63" s="128"/>
      <c r="AT63" s="128"/>
      <c r="AU63" s="128"/>
      <c r="AV63" s="128"/>
    </row>
    <row r="64" ht="16.5" customHeight="1">
      <c r="A64" s="170">
        <v>44113.0</v>
      </c>
      <c r="B64" s="8" t="s">
        <v>208</v>
      </c>
      <c r="C64" s="128"/>
      <c r="D64" s="128"/>
      <c r="E64" s="128"/>
      <c r="F64" s="128"/>
      <c r="G64" s="128"/>
      <c r="H64" s="128"/>
      <c r="I64" s="8">
        <v>31384.0</v>
      </c>
      <c r="J64" s="128"/>
      <c r="K64" s="128"/>
      <c r="L64" s="8">
        <v>32172.0</v>
      </c>
      <c r="M64" s="128"/>
      <c r="N64" s="128"/>
      <c r="O64" s="128"/>
      <c r="P64" s="8">
        <v>482118.0</v>
      </c>
      <c r="Q64" s="128"/>
      <c r="R64" s="128"/>
      <c r="S64" s="8">
        <v>8878.0</v>
      </c>
      <c r="T64" s="128"/>
      <c r="U64" s="8">
        <v>287628.0</v>
      </c>
      <c r="V64" s="174">
        <v>8878.0</v>
      </c>
      <c r="W64" s="174">
        <v>278750.0</v>
      </c>
      <c r="Y64" s="174">
        <v>14.0</v>
      </c>
      <c r="Z64" s="179">
        <v>747.0</v>
      </c>
      <c r="AB64" s="174">
        <v>238.0</v>
      </c>
      <c r="AE64" s="174">
        <v>7898.0</v>
      </c>
      <c r="AF64" s="174">
        <v>449.0</v>
      </c>
      <c r="AH64" s="128"/>
      <c r="AI64" s="175">
        <v>44112.375</v>
      </c>
      <c r="AJ64" s="175">
        <v>44113.76111111111</v>
      </c>
      <c r="AK64" s="8" t="s">
        <v>373</v>
      </c>
      <c r="AL64" s="8" t="s">
        <v>317</v>
      </c>
      <c r="AM64" s="8" t="s">
        <v>507</v>
      </c>
      <c r="AN64" s="8" t="s">
        <v>311</v>
      </c>
      <c r="AQ64" s="128"/>
      <c r="AR64" s="128"/>
      <c r="AS64" s="128"/>
      <c r="AT64" s="128"/>
      <c r="AU64" s="128"/>
      <c r="AV64" s="128"/>
    </row>
    <row r="65" ht="16.5" customHeight="1">
      <c r="A65" s="170">
        <v>44112.0</v>
      </c>
      <c r="B65" s="8" t="s">
        <v>208</v>
      </c>
      <c r="C65" s="128"/>
      <c r="D65" s="128"/>
      <c r="E65" s="128"/>
      <c r="F65" s="128"/>
      <c r="G65" s="128"/>
      <c r="H65" s="128"/>
      <c r="I65" s="8">
        <v>31384.0</v>
      </c>
      <c r="J65" s="128"/>
      <c r="K65" s="128"/>
      <c r="L65" s="8">
        <v>32172.0</v>
      </c>
      <c r="M65" s="128"/>
      <c r="N65" s="128"/>
      <c r="O65" s="128"/>
      <c r="P65" s="8">
        <v>482118.0</v>
      </c>
      <c r="Q65" s="128"/>
      <c r="R65" s="128"/>
      <c r="S65" s="8">
        <v>8878.0</v>
      </c>
      <c r="T65" s="128"/>
      <c r="U65" s="8">
        <v>287628.0</v>
      </c>
      <c r="V65" s="174">
        <v>8878.0</v>
      </c>
      <c r="W65" s="174">
        <v>278750.0</v>
      </c>
      <c r="Y65" s="174">
        <v>14.0</v>
      </c>
      <c r="Z65" s="179">
        <v>747.0</v>
      </c>
      <c r="AB65" s="174">
        <v>238.0</v>
      </c>
      <c r="AE65" s="174">
        <v>7898.0</v>
      </c>
      <c r="AF65" s="174">
        <v>449.0</v>
      </c>
      <c r="AH65" s="128"/>
      <c r="AI65" s="175">
        <v>44112.375</v>
      </c>
      <c r="AJ65" s="175">
        <v>44112.72430555556</v>
      </c>
      <c r="AK65" s="8" t="s">
        <v>369</v>
      </c>
      <c r="AL65" s="8" t="s">
        <v>315</v>
      </c>
      <c r="AM65" s="8" t="s">
        <v>507</v>
      </c>
      <c r="AN65" s="8" t="s">
        <v>311</v>
      </c>
      <c r="AQ65" s="128"/>
      <c r="AR65" s="128"/>
      <c r="AS65" s="128"/>
      <c r="AT65" s="128"/>
      <c r="AU65" s="128"/>
      <c r="AV65" s="128"/>
    </row>
    <row r="66" ht="16.5" customHeight="1">
      <c r="A66" s="170">
        <v>44111.0</v>
      </c>
      <c r="B66" s="8" t="s">
        <v>208</v>
      </c>
      <c r="C66" s="128"/>
      <c r="D66" s="128"/>
      <c r="E66" s="128"/>
      <c r="F66" s="128"/>
      <c r="G66" s="128"/>
      <c r="H66" s="128"/>
      <c r="I66" s="8">
        <v>31327.0</v>
      </c>
      <c r="J66" s="128"/>
      <c r="K66" s="128"/>
      <c r="L66" s="8">
        <v>32113.0</v>
      </c>
      <c r="M66" s="128"/>
      <c r="N66" s="128"/>
      <c r="O66" s="128"/>
      <c r="P66" s="8">
        <v>476514.0</v>
      </c>
      <c r="Q66" s="128"/>
      <c r="R66" s="128"/>
      <c r="S66" s="8">
        <v>8800.0</v>
      </c>
      <c r="T66" s="128"/>
      <c r="U66" s="8">
        <v>285128.0</v>
      </c>
      <c r="V66" s="174">
        <v>8800.0</v>
      </c>
      <c r="W66" s="174">
        <v>276328.0</v>
      </c>
      <c r="Y66" s="174">
        <v>18.0</v>
      </c>
      <c r="Z66" s="179">
        <v>745.0</v>
      </c>
      <c r="AB66" s="174">
        <v>236.0</v>
      </c>
      <c r="AE66" s="174">
        <v>7845.0</v>
      </c>
      <c r="AF66" s="174">
        <v>448.0</v>
      </c>
      <c r="AH66" s="128"/>
      <c r="AI66" s="175">
        <v>44111.375</v>
      </c>
      <c r="AJ66" s="175">
        <v>44111.745833333334</v>
      </c>
      <c r="AK66" s="8" t="s">
        <v>320</v>
      </c>
      <c r="AL66" s="8" t="s">
        <v>359</v>
      </c>
      <c r="AM66" s="8" t="s">
        <v>513</v>
      </c>
      <c r="AN66" s="8" t="s">
        <v>311</v>
      </c>
      <c r="AQ66" s="128"/>
      <c r="AR66" s="128"/>
      <c r="AS66" s="128"/>
      <c r="AT66" s="128"/>
      <c r="AU66" s="128"/>
      <c r="AV66" s="128"/>
    </row>
    <row r="67" ht="16.5" customHeight="1">
      <c r="A67" s="170">
        <v>44110.0</v>
      </c>
      <c r="B67" s="8" t="s">
        <v>208</v>
      </c>
      <c r="C67" s="128"/>
      <c r="D67" s="128"/>
      <c r="E67" s="128"/>
      <c r="F67" s="128"/>
      <c r="G67" s="128"/>
      <c r="H67" s="128"/>
      <c r="I67" s="8">
        <v>31302.0</v>
      </c>
      <c r="J67" s="128"/>
      <c r="K67" s="128"/>
      <c r="L67" s="8">
        <v>32059.0</v>
      </c>
      <c r="M67" s="128"/>
      <c r="N67" s="128"/>
      <c r="O67" s="128"/>
      <c r="P67" s="8">
        <v>469392.0</v>
      </c>
      <c r="Q67" s="128"/>
      <c r="R67" s="128"/>
      <c r="S67" s="8">
        <v>8731.0</v>
      </c>
      <c r="T67" s="128"/>
      <c r="U67" s="8">
        <v>283471.0</v>
      </c>
      <c r="V67" s="174">
        <v>8731.0</v>
      </c>
      <c r="W67" s="174">
        <v>274740.0</v>
      </c>
      <c r="Y67" s="174">
        <v>20.0</v>
      </c>
      <c r="Z67" s="179">
        <v>743.0</v>
      </c>
      <c r="AB67" s="174">
        <v>236.0</v>
      </c>
      <c r="AE67" s="174">
        <v>7785.0</v>
      </c>
      <c r="AF67" s="174">
        <v>446.0</v>
      </c>
      <c r="AH67" s="128"/>
      <c r="AI67" s="175">
        <v>44110.375</v>
      </c>
      <c r="AJ67" s="175">
        <v>44110.70486111111</v>
      </c>
      <c r="AK67" s="8" t="s">
        <v>434</v>
      </c>
      <c r="AL67" s="8" t="s">
        <v>315</v>
      </c>
      <c r="AM67" s="8" t="s">
        <v>514</v>
      </c>
      <c r="AN67" s="8" t="s">
        <v>311</v>
      </c>
      <c r="AQ67" s="128"/>
      <c r="AR67" s="128"/>
      <c r="AS67" s="128"/>
      <c r="AT67" s="128"/>
      <c r="AU67" s="128"/>
      <c r="AV67" s="128"/>
    </row>
    <row r="68" ht="16.5" customHeight="1">
      <c r="A68" s="170">
        <v>44109.0</v>
      </c>
      <c r="B68" s="8" t="s">
        <v>208</v>
      </c>
      <c r="C68" s="128"/>
      <c r="D68" s="128"/>
      <c r="E68" s="128"/>
      <c r="F68" s="128"/>
      <c r="G68" s="128"/>
      <c r="H68" s="128"/>
      <c r="I68" s="8">
        <v>31281.0</v>
      </c>
      <c r="J68" s="128"/>
      <c r="K68" s="128"/>
      <c r="L68" s="8">
        <v>32043.0</v>
      </c>
      <c r="M68" s="128"/>
      <c r="N68" s="128"/>
      <c r="O68" s="128"/>
      <c r="P68" s="8">
        <v>465878.0</v>
      </c>
      <c r="Q68" s="128"/>
      <c r="R68" s="128"/>
      <c r="S68" s="8">
        <v>8680.0</v>
      </c>
      <c r="T68" s="128"/>
      <c r="U68" s="8">
        <v>282659.0</v>
      </c>
      <c r="V68" s="174">
        <v>8680.0</v>
      </c>
      <c r="W68" s="174">
        <v>272979.0</v>
      </c>
      <c r="Y68" s="174">
        <v>22.0</v>
      </c>
      <c r="Z68" s="179">
        <v>743.0</v>
      </c>
      <c r="AB68" s="174">
        <v>236.0</v>
      </c>
      <c r="AE68" s="174">
        <v>7746.0</v>
      </c>
      <c r="AF68" s="174">
        <v>444.0</v>
      </c>
      <c r="AH68" s="128"/>
      <c r="AI68" s="175">
        <v>44108.375</v>
      </c>
      <c r="AJ68" s="175">
        <v>44109.76180555555</v>
      </c>
      <c r="AK68" s="8" t="s">
        <v>339</v>
      </c>
      <c r="AL68" s="8" t="s">
        <v>326</v>
      </c>
      <c r="AM68" s="8" t="s">
        <v>515</v>
      </c>
      <c r="AN68" s="8" t="s">
        <v>311</v>
      </c>
      <c r="AQ68" s="128"/>
      <c r="AR68" s="128"/>
      <c r="AS68" s="128"/>
      <c r="AT68" s="128"/>
      <c r="AU68" s="128"/>
      <c r="AV68" s="128"/>
    </row>
    <row r="69" ht="16.5" customHeight="1">
      <c r="A69" s="170">
        <v>44108.0</v>
      </c>
      <c r="B69" s="8" t="s">
        <v>208</v>
      </c>
      <c r="C69" s="128"/>
      <c r="D69" s="128"/>
      <c r="E69" s="128"/>
      <c r="F69" s="128"/>
      <c r="G69" s="128"/>
      <c r="H69" s="128"/>
      <c r="I69" s="8">
        <v>31231.0</v>
      </c>
      <c r="J69" s="128"/>
      <c r="K69" s="128"/>
      <c r="L69" s="8">
        <v>32043.0</v>
      </c>
      <c r="M69" s="128"/>
      <c r="N69" s="128"/>
      <c r="O69" s="128"/>
      <c r="P69" s="8">
        <v>465878.0</v>
      </c>
      <c r="Q69" s="128"/>
      <c r="R69" s="128"/>
      <c r="S69" s="8">
        <v>8645.0</v>
      </c>
      <c r="T69" s="128"/>
      <c r="U69" s="8">
        <v>279564.0</v>
      </c>
      <c r="V69" s="174">
        <v>8645.0</v>
      </c>
      <c r="W69" s="174">
        <v>270967.0</v>
      </c>
      <c r="Y69" s="174">
        <v>23.0</v>
      </c>
      <c r="Z69" s="179">
        <v>743.0</v>
      </c>
      <c r="AB69" s="174">
        <v>236.0</v>
      </c>
      <c r="AE69" s="174">
        <v>7710.0</v>
      </c>
      <c r="AF69" s="174">
        <v>443.0</v>
      </c>
      <c r="AH69" s="128"/>
      <c r="AI69" s="175">
        <v>44107.375</v>
      </c>
      <c r="AJ69" s="175">
        <v>44108.756944444445</v>
      </c>
      <c r="AK69" s="8" t="s">
        <v>341</v>
      </c>
      <c r="AL69" s="8" t="s">
        <v>363</v>
      </c>
      <c r="AM69" s="8" t="s">
        <v>515</v>
      </c>
      <c r="AN69" s="8" t="s">
        <v>311</v>
      </c>
      <c r="AQ69" s="128"/>
      <c r="AR69" s="128"/>
      <c r="AS69" s="128"/>
      <c r="AT69" s="128"/>
      <c r="AU69" s="128"/>
      <c r="AV69" s="128"/>
    </row>
    <row r="70" ht="16.5" customHeight="1">
      <c r="A70" s="170">
        <v>44107.0</v>
      </c>
      <c r="B70" s="8" t="s">
        <v>208</v>
      </c>
      <c r="C70" s="128"/>
      <c r="D70" s="128"/>
      <c r="E70" s="128"/>
      <c r="F70" s="128"/>
      <c r="G70" s="128"/>
      <c r="H70" s="128"/>
      <c r="I70" s="8">
        <v>31231.0</v>
      </c>
      <c r="J70" s="128"/>
      <c r="K70" s="128"/>
      <c r="L70" s="8">
        <v>32000.0</v>
      </c>
      <c r="M70" s="128"/>
      <c r="N70" s="128"/>
      <c r="O70" s="128"/>
      <c r="P70" s="8">
        <v>461049.0</v>
      </c>
      <c r="Q70" s="128"/>
      <c r="R70" s="128"/>
      <c r="S70" s="8">
        <v>8597.0</v>
      </c>
      <c r="T70" s="128"/>
      <c r="U70" s="8">
        <v>279564.0</v>
      </c>
      <c r="V70" s="174">
        <v>8597.0</v>
      </c>
      <c r="W70" s="174">
        <v>270967.0</v>
      </c>
      <c r="Y70" s="174">
        <v>17.0</v>
      </c>
      <c r="Z70" s="179">
        <v>743.0</v>
      </c>
      <c r="AB70" s="174">
        <v>235.0</v>
      </c>
      <c r="AE70" s="174">
        <v>7655.0</v>
      </c>
      <c r="AF70" s="174">
        <v>442.0</v>
      </c>
      <c r="AH70" s="128"/>
      <c r="AI70" s="175">
        <v>44107.375</v>
      </c>
      <c r="AJ70" s="175">
        <v>44107.72986111111</v>
      </c>
      <c r="AK70" s="8" t="s">
        <v>315</v>
      </c>
      <c r="AL70" s="8" t="s">
        <v>325</v>
      </c>
      <c r="AM70" s="8" t="s">
        <v>515</v>
      </c>
      <c r="AN70" s="8" t="s">
        <v>311</v>
      </c>
      <c r="AQ70" s="128"/>
      <c r="AR70" s="128"/>
      <c r="AS70" s="128"/>
      <c r="AT70" s="128"/>
      <c r="AU70" s="128"/>
      <c r="AV70" s="128"/>
    </row>
    <row r="71" ht="16.5" customHeight="1">
      <c r="A71" s="170">
        <v>44106.0</v>
      </c>
      <c r="B71" s="8" t="s">
        <v>208</v>
      </c>
      <c r="C71" s="128"/>
      <c r="D71" s="128"/>
      <c r="E71" s="128"/>
      <c r="F71" s="128"/>
      <c r="G71" s="128"/>
      <c r="H71" s="128"/>
      <c r="I71" s="8">
        <v>31192.0</v>
      </c>
      <c r="J71" s="128"/>
      <c r="K71" s="128"/>
      <c r="L71" s="8">
        <v>31955.0</v>
      </c>
      <c r="M71" s="128"/>
      <c r="N71" s="128"/>
      <c r="O71" s="128"/>
      <c r="P71" s="8">
        <v>455869.0</v>
      </c>
      <c r="Q71" s="128"/>
      <c r="R71" s="128"/>
      <c r="S71" s="8">
        <v>8534.0</v>
      </c>
      <c r="T71" s="128"/>
      <c r="U71" s="8">
        <v>277869.0</v>
      </c>
      <c r="V71" s="174">
        <v>8534.0</v>
      </c>
      <c r="W71" s="174">
        <v>269335.0</v>
      </c>
      <c r="Y71" s="174">
        <v>20.0</v>
      </c>
      <c r="Z71" s="179">
        <v>743.0</v>
      </c>
      <c r="AB71" s="174">
        <v>234.0</v>
      </c>
      <c r="AE71" s="174">
        <v>7636.0</v>
      </c>
      <c r="AF71" s="174">
        <v>442.0</v>
      </c>
      <c r="AH71" s="128"/>
      <c r="AI71" s="175">
        <v>44106.375</v>
      </c>
      <c r="AJ71" s="175">
        <v>44106.76944444445</v>
      </c>
      <c r="AK71" s="8" t="s">
        <v>315</v>
      </c>
      <c r="AL71" s="8" t="s">
        <v>344</v>
      </c>
      <c r="AM71" s="8" t="s">
        <v>515</v>
      </c>
      <c r="AN71" s="8" t="s">
        <v>311</v>
      </c>
      <c r="AQ71" s="128"/>
      <c r="AR71" s="128"/>
      <c r="AS71" s="128"/>
      <c r="AT71" s="128"/>
      <c r="AU71" s="128"/>
      <c r="AV71" s="128"/>
    </row>
    <row r="72" ht="16.5" customHeight="1">
      <c r="A72" s="170">
        <v>44105.0</v>
      </c>
      <c r="B72" s="8" t="s">
        <v>208</v>
      </c>
      <c r="C72" s="128"/>
      <c r="D72" s="128"/>
      <c r="E72" s="128"/>
      <c r="F72" s="128"/>
      <c r="G72" s="128"/>
      <c r="H72" s="128"/>
      <c r="I72" s="8">
        <v>31156.0</v>
      </c>
      <c r="J72" s="128"/>
      <c r="K72" s="128"/>
      <c r="L72" s="8">
        <v>31913.0</v>
      </c>
      <c r="M72" s="128"/>
      <c r="N72" s="128"/>
      <c r="O72" s="128"/>
      <c r="P72" s="8">
        <v>450814.0</v>
      </c>
      <c r="Q72" s="128"/>
      <c r="R72" s="128"/>
      <c r="S72" s="8">
        <v>8317.0</v>
      </c>
      <c r="T72" s="128"/>
      <c r="U72" s="8">
        <v>275834.0</v>
      </c>
      <c r="V72" s="174">
        <v>8317.0</v>
      </c>
      <c r="W72" s="174">
        <v>267517.0</v>
      </c>
      <c r="Y72" s="174">
        <v>15.0</v>
      </c>
      <c r="Z72" s="179">
        <v>738.0</v>
      </c>
      <c r="AB72" s="174">
        <v>234.0</v>
      </c>
      <c r="AE72" s="174">
        <v>7534.0</v>
      </c>
      <c r="AF72" s="174">
        <v>441.0</v>
      </c>
      <c r="AH72" s="128"/>
      <c r="AI72" s="175">
        <v>44105.375</v>
      </c>
      <c r="AJ72" s="175">
        <v>44105.69861111111</v>
      </c>
      <c r="AK72" s="8" t="s">
        <v>309</v>
      </c>
      <c r="AL72" s="8" t="s">
        <v>315</v>
      </c>
      <c r="AM72" s="8" t="s">
        <v>515</v>
      </c>
      <c r="AN72" s="8" t="s">
        <v>311</v>
      </c>
      <c r="AQ72" s="128"/>
      <c r="AR72" s="128"/>
      <c r="AS72" s="128"/>
      <c r="AT72" s="128"/>
      <c r="AU72" s="128"/>
      <c r="AV72" s="128"/>
    </row>
    <row r="73" ht="16.5" customHeight="1">
      <c r="A73" s="170">
        <v>44104.0</v>
      </c>
      <c r="B73" s="8" t="s">
        <v>208</v>
      </c>
      <c r="C73" s="128"/>
      <c r="D73" s="128"/>
      <c r="E73" s="128"/>
      <c r="F73" s="128"/>
      <c r="G73" s="128"/>
      <c r="H73" s="128"/>
      <c r="I73" s="8">
        <v>31108.0</v>
      </c>
      <c r="J73" s="128"/>
      <c r="K73" s="128"/>
      <c r="L73" s="8">
        <v>31863.0</v>
      </c>
      <c r="M73" s="128"/>
      <c r="N73" s="128"/>
      <c r="O73" s="128"/>
      <c r="P73" s="8">
        <v>445475.0</v>
      </c>
      <c r="Q73" s="128"/>
      <c r="R73" s="128"/>
      <c r="S73" s="8">
        <v>8266.0</v>
      </c>
      <c r="T73" s="128"/>
      <c r="U73" s="8">
        <v>273713.0</v>
      </c>
      <c r="V73" s="174">
        <v>8266.0</v>
      </c>
      <c r="W73" s="174">
        <v>265447.0</v>
      </c>
      <c r="Y73" s="174">
        <v>14.0</v>
      </c>
      <c r="Z73" s="179">
        <v>738.0</v>
      </c>
      <c r="AB73" s="174">
        <v>234.0</v>
      </c>
      <c r="AE73" s="174">
        <v>7522.0</v>
      </c>
      <c r="AF73" s="174">
        <v>439.0</v>
      </c>
      <c r="AH73" s="128"/>
      <c r="AI73" s="175">
        <v>44103.375</v>
      </c>
      <c r="AJ73" s="175">
        <v>44104.77986111111</v>
      </c>
      <c r="AK73" s="8" t="s">
        <v>353</v>
      </c>
      <c r="AL73" s="8" t="s">
        <v>344</v>
      </c>
      <c r="AM73" s="8" t="s">
        <v>515</v>
      </c>
      <c r="AN73" s="8" t="s">
        <v>311</v>
      </c>
      <c r="AQ73" s="128"/>
      <c r="AR73" s="128"/>
      <c r="AS73" s="128"/>
      <c r="AT73" s="128"/>
      <c r="AU73" s="128"/>
      <c r="AV73" s="128"/>
    </row>
    <row r="74" ht="16.5" customHeight="1">
      <c r="A74" s="170">
        <v>44103.0</v>
      </c>
      <c r="B74" s="8" t="s">
        <v>208</v>
      </c>
      <c r="C74" s="128"/>
      <c r="D74" s="128"/>
      <c r="E74" s="128"/>
      <c r="F74" s="128"/>
      <c r="G74" s="128"/>
      <c r="H74" s="128"/>
      <c r="I74" s="8">
        <v>31078.0</v>
      </c>
      <c r="J74" s="128"/>
      <c r="K74" s="128"/>
      <c r="L74" s="8">
        <v>31793.0</v>
      </c>
      <c r="M74" s="128"/>
      <c r="N74" s="128"/>
      <c r="O74" s="128"/>
      <c r="P74" s="8">
        <v>438972.0</v>
      </c>
      <c r="Q74" s="128"/>
      <c r="R74" s="128"/>
      <c r="S74" s="8">
        <v>8233.0</v>
      </c>
      <c r="T74" s="128"/>
      <c r="U74" s="8">
        <v>270204.0</v>
      </c>
      <c r="V74" s="174">
        <v>8233.0</v>
      </c>
      <c r="W74" s="174">
        <v>261971.0</v>
      </c>
      <c r="Y74" s="174">
        <v>13.0</v>
      </c>
      <c r="Z74" s="179">
        <v>738.0</v>
      </c>
      <c r="AB74" s="174">
        <v>234.0</v>
      </c>
      <c r="AE74" s="174">
        <v>7463.0</v>
      </c>
      <c r="AF74" s="174">
        <v>439.0</v>
      </c>
      <c r="AH74" s="128"/>
      <c r="AI74" s="175">
        <v>44103.375</v>
      </c>
      <c r="AJ74" s="175">
        <v>44103.73611111111</v>
      </c>
      <c r="AK74" s="8" t="s">
        <v>356</v>
      </c>
      <c r="AL74" s="8" t="s">
        <v>323</v>
      </c>
      <c r="AM74" s="8" t="s">
        <v>515</v>
      </c>
      <c r="AN74" s="8" t="s">
        <v>311</v>
      </c>
      <c r="AQ74" s="128"/>
      <c r="AR74" s="128"/>
      <c r="AS74" s="128"/>
      <c r="AT74" s="128"/>
      <c r="AU74" s="128"/>
      <c r="AV74" s="128"/>
    </row>
    <row r="75" ht="16.5" customHeight="1">
      <c r="A75" s="170">
        <v>44102.0</v>
      </c>
      <c r="B75" s="8" t="s">
        <v>208</v>
      </c>
      <c r="C75" s="128"/>
      <c r="D75" s="128"/>
      <c r="E75" s="128"/>
      <c r="F75" s="128"/>
      <c r="G75" s="128"/>
      <c r="H75" s="128"/>
      <c r="I75" s="8">
        <v>31046.0</v>
      </c>
      <c r="J75" s="128"/>
      <c r="K75" s="128"/>
      <c r="L75" s="8">
        <v>31777.0</v>
      </c>
      <c r="M75" s="128"/>
      <c r="N75" s="128"/>
      <c r="O75" s="128"/>
      <c r="P75" s="8">
        <v>432396.0</v>
      </c>
      <c r="Q75" s="128"/>
      <c r="R75" s="128"/>
      <c r="S75" s="8">
        <v>8208.0</v>
      </c>
      <c r="T75" s="128"/>
      <c r="U75" s="8">
        <v>269367.0</v>
      </c>
      <c r="V75" s="174">
        <v>8208.0</v>
      </c>
      <c r="W75" s="174">
        <v>261159.0</v>
      </c>
      <c r="Y75" s="174">
        <v>16.0</v>
      </c>
      <c r="Z75" s="179">
        <v>737.0</v>
      </c>
      <c r="AB75" s="174">
        <v>233.0</v>
      </c>
      <c r="AE75" s="174">
        <v>7430.0</v>
      </c>
      <c r="AF75" s="174">
        <v>439.0</v>
      </c>
      <c r="AH75" s="128"/>
      <c r="AI75" s="175">
        <v>44102.375</v>
      </c>
      <c r="AJ75" s="175">
        <v>44102.72916666667</v>
      </c>
      <c r="AK75" s="8" t="s">
        <v>356</v>
      </c>
      <c r="AL75" s="8" t="s">
        <v>359</v>
      </c>
      <c r="AM75" s="8" t="s">
        <v>515</v>
      </c>
      <c r="AN75" s="8" t="s">
        <v>311</v>
      </c>
      <c r="AQ75" s="128"/>
      <c r="AR75" s="128"/>
      <c r="AS75" s="128"/>
      <c r="AT75" s="128"/>
      <c r="AU75" s="128"/>
      <c r="AV75" s="128"/>
    </row>
    <row r="76" ht="16.5" customHeight="1">
      <c r="A76" s="170">
        <v>44101.0</v>
      </c>
      <c r="B76" s="8" t="s">
        <v>208</v>
      </c>
      <c r="C76" s="128"/>
      <c r="D76" s="128"/>
      <c r="E76" s="128"/>
      <c r="F76" s="128"/>
      <c r="G76" s="128"/>
      <c r="H76" s="128"/>
      <c r="I76" s="8">
        <v>31030.0</v>
      </c>
      <c r="J76" s="128"/>
      <c r="K76" s="128"/>
      <c r="L76" s="8">
        <v>31777.0</v>
      </c>
      <c r="M76" s="128"/>
      <c r="N76" s="128"/>
      <c r="O76" s="128"/>
      <c r="P76" s="8">
        <v>432396.0</v>
      </c>
      <c r="Q76" s="128"/>
      <c r="R76" s="128"/>
      <c r="S76" s="8">
        <v>8172.0</v>
      </c>
      <c r="T76" s="128"/>
      <c r="U76" s="8">
        <v>267486.0</v>
      </c>
      <c r="V76" s="174">
        <v>8172.0</v>
      </c>
      <c r="W76" s="174">
        <v>259314.0</v>
      </c>
      <c r="Y76" s="174">
        <v>20.0</v>
      </c>
      <c r="Z76" s="179">
        <v>736.0</v>
      </c>
      <c r="AB76" s="174">
        <v>233.0</v>
      </c>
      <c r="AE76" s="174">
        <v>7403.0</v>
      </c>
      <c r="AF76" s="174">
        <v>439.0</v>
      </c>
      <c r="AH76" s="128"/>
      <c r="AI76" s="175">
        <v>44100.375</v>
      </c>
      <c r="AJ76" s="175">
        <v>44101.75833333333</v>
      </c>
      <c r="AK76" s="8" t="s">
        <v>403</v>
      </c>
      <c r="AL76" s="8" t="s">
        <v>359</v>
      </c>
      <c r="AM76" s="8" t="s">
        <v>516</v>
      </c>
      <c r="AN76" s="8" t="s">
        <v>311</v>
      </c>
      <c r="AQ76" s="128"/>
      <c r="AR76" s="128"/>
      <c r="AS76" s="128"/>
      <c r="AT76" s="128"/>
      <c r="AU76" s="128"/>
      <c r="AV76" s="128"/>
    </row>
    <row r="77" ht="16.5" customHeight="1">
      <c r="A77" s="170">
        <v>44100.0</v>
      </c>
      <c r="B77" s="8" t="s">
        <v>208</v>
      </c>
      <c r="C77" s="128"/>
      <c r="D77" s="128"/>
      <c r="E77" s="128"/>
      <c r="F77" s="128"/>
      <c r="G77" s="128"/>
      <c r="H77" s="128"/>
      <c r="I77" s="8">
        <v>30983.0</v>
      </c>
      <c r="J77" s="128"/>
      <c r="K77" s="128"/>
      <c r="L77" s="8">
        <v>31666.0</v>
      </c>
      <c r="M77" s="128"/>
      <c r="N77" s="128"/>
      <c r="O77" s="128"/>
      <c r="P77" s="8">
        <v>422591.0</v>
      </c>
      <c r="Q77" s="128"/>
      <c r="R77" s="128"/>
      <c r="S77" s="8">
        <v>8121.0</v>
      </c>
      <c r="T77" s="128"/>
      <c r="U77" s="8">
        <v>265378.0</v>
      </c>
      <c r="V77" s="174">
        <v>8121.0</v>
      </c>
      <c r="W77" s="174">
        <v>257257.0</v>
      </c>
      <c r="Y77" s="174">
        <v>18.0</v>
      </c>
      <c r="Z77" s="179">
        <v>734.0</v>
      </c>
      <c r="AB77" s="174">
        <v>232.0</v>
      </c>
      <c r="AE77" s="174">
        <v>7379.0</v>
      </c>
      <c r="AF77" s="174">
        <v>439.0</v>
      </c>
      <c r="AH77" s="128"/>
      <c r="AI77" s="175">
        <v>44100.375</v>
      </c>
      <c r="AJ77" s="175">
        <v>44100.711805555555</v>
      </c>
      <c r="AK77" s="8" t="s">
        <v>385</v>
      </c>
      <c r="AL77" s="8" t="s">
        <v>339</v>
      </c>
      <c r="AM77" s="8" t="s">
        <v>516</v>
      </c>
      <c r="AN77" s="8" t="s">
        <v>311</v>
      </c>
      <c r="AQ77" s="128"/>
      <c r="AR77" s="128"/>
      <c r="AS77" s="128"/>
      <c r="AT77" s="128"/>
      <c r="AU77" s="128"/>
      <c r="AV77" s="128"/>
    </row>
    <row r="78" ht="16.5" customHeight="1">
      <c r="A78" s="170">
        <v>44099.0</v>
      </c>
      <c r="B78" s="8" t="s">
        <v>208</v>
      </c>
      <c r="C78" s="128"/>
      <c r="D78" s="128"/>
      <c r="E78" s="128"/>
      <c r="F78" s="128"/>
      <c r="G78" s="128"/>
      <c r="H78" s="128"/>
      <c r="I78" s="8">
        <v>30901.0</v>
      </c>
      <c r="J78" s="128"/>
      <c r="K78" s="128"/>
      <c r="L78" s="8">
        <v>31620.0</v>
      </c>
      <c r="M78" s="128"/>
      <c r="N78" s="128"/>
      <c r="O78" s="128"/>
      <c r="P78" s="8">
        <v>417689.0</v>
      </c>
      <c r="Q78" s="128"/>
      <c r="R78" s="128"/>
      <c r="S78" s="8">
        <v>8044.0</v>
      </c>
      <c r="T78" s="128"/>
      <c r="U78" s="8">
        <v>247151.0</v>
      </c>
      <c r="V78" s="174">
        <v>8044.0</v>
      </c>
      <c r="W78" s="174">
        <v>239107.0</v>
      </c>
      <c r="Y78" s="174">
        <v>16.0</v>
      </c>
      <c r="Z78" s="179">
        <v>732.0</v>
      </c>
      <c r="AB78" s="174">
        <v>233.0</v>
      </c>
      <c r="AE78" s="174">
        <v>7325.0</v>
      </c>
      <c r="AF78" s="174">
        <v>438.0</v>
      </c>
      <c r="AH78" s="128"/>
      <c r="AI78" s="175">
        <v>44098.375</v>
      </c>
      <c r="AJ78" s="162"/>
      <c r="AK78" s="162"/>
      <c r="AL78" s="162"/>
      <c r="AM78" s="8" t="s">
        <v>516</v>
      </c>
      <c r="AN78" s="8" t="s">
        <v>311</v>
      </c>
      <c r="AQ78" s="128"/>
      <c r="AR78" s="128"/>
      <c r="AS78" s="128"/>
      <c r="AT78" s="128"/>
      <c r="AU78" s="128"/>
      <c r="AV78" s="128"/>
    </row>
    <row r="79" ht="16.5" customHeight="1">
      <c r="A79" s="170">
        <v>44098.0</v>
      </c>
      <c r="B79" s="8" t="s">
        <v>208</v>
      </c>
      <c r="C79" s="128"/>
      <c r="D79" s="128"/>
      <c r="E79" s="128"/>
      <c r="F79" s="128"/>
      <c r="G79" s="128"/>
      <c r="H79" s="128"/>
      <c r="I79" s="8">
        <v>30901.0</v>
      </c>
      <c r="J79" s="128"/>
      <c r="K79" s="128"/>
      <c r="L79" s="8">
        <v>31620.0</v>
      </c>
      <c r="M79" s="128"/>
      <c r="N79" s="128"/>
      <c r="O79" s="128"/>
      <c r="P79" s="8">
        <v>417689.0</v>
      </c>
      <c r="Q79" s="128"/>
      <c r="R79" s="128"/>
      <c r="S79" s="8">
        <v>8044.0</v>
      </c>
      <c r="T79" s="128"/>
      <c r="U79" s="8">
        <v>247151.0</v>
      </c>
      <c r="V79" s="174">
        <v>8044.0</v>
      </c>
      <c r="W79" s="174">
        <v>239107.0</v>
      </c>
      <c r="Y79" s="174">
        <v>16.0</v>
      </c>
      <c r="Z79" s="179">
        <v>732.0</v>
      </c>
      <c r="AB79" s="174">
        <v>233.0</v>
      </c>
      <c r="AE79" s="174">
        <v>7325.0</v>
      </c>
      <c r="AF79" s="174">
        <v>438.0</v>
      </c>
      <c r="AH79" s="128"/>
      <c r="AI79" s="175">
        <v>44098.375</v>
      </c>
      <c r="AJ79" s="175">
        <v>44098.7375</v>
      </c>
      <c r="AK79" s="8" t="s">
        <v>334</v>
      </c>
      <c r="AL79" s="8" t="s">
        <v>326</v>
      </c>
      <c r="AM79" s="8" t="s">
        <v>516</v>
      </c>
      <c r="AN79" s="8" t="s">
        <v>311</v>
      </c>
      <c r="AQ79" s="128"/>
      <c r="AR79" s="128"/>
      <c r="AS79" s="128"/>
      <c r="AT79" s="128"/>
      <c r="AU79" s="128"/>
      <c r="AV79" s="128"/>
    </row>
    <row r="80" ht="16.5" customHeight="1">
      <c r="A80" s="170">
        <v>44097.0</v>
      </c>
      <c r="B80" s="8" t="s">
        <v>208</v>
      </c>
      <c r="C80" s="128"/>
      <c r="D80" s="128"/>
      <c r="E80" s="128"/>
      <c r="F80" s="128"/>
      <c r="G80" s="128"/>
      <c r="H80" s="128"/>
      <c r="I80" s="8">
        <v>30839.0</v>
      </c>
      <c r="J80" s="128"/>
      <c r="K80" s="128"/>
      <c r="L80" s="8">
        <v>31557.0</v>
      </c>
      <c r="M80" s="128"/>
      <c r="N80" s="128"/>
      <c r="O80" s="128"/>
      <c r="P80" s="8">
        <v>413391.0</v>
      </c>
      <c r="Q80" s="128"/>
      <c r="R80" s="128"/>
      <c r="S80" s="8">
        <v>8007.0</v>
      </c>
      <c r="T80" s="128"/>
      <c r="U80" s="8">
        <v>244489.0</v>
      </c>
      <c r="V80" s="174">
        <v>8007.0</v>
      </c>
      <c r="W80" s="174">
        <v>236482.0</v>
      </c>
      <c r="Y80" s="174">
        <v>17.0</v>
      </c>
      <c r="Z80" s="179">
        <v>728.0</v>
      </c>
      <c r="AB80" s="174">
        <v>230.0</v>
      </c>
      <c r="AE80" s="174">
        <v>7303.0</v>
      </c>
      <c r="AF80" s="174">
        <v>438.0</v>
      </c>
      <c r="AH80" s="128"/>
      <c r="AI80" s="175">
        <v>44097.375</v>
      </c>
      <c r="AJ80" s="175">
        <v>44097.76527777778</v>
      </c>
      <c r="AK80" s="8" t="s">
        <v>334</v>
      </c>
      <c r="AL80" s="8" t="s">
        <v>373</v>
      </c>
      <c r="AM80" s="8" t="s">
        <v>516</v>
      </c>
      <c r="AN80" s="8" t="s">
        <v>311</v>
      </c>
      <c r="AR80" s="128"/>
      <c r="AS80" s="128"/>
      <c r="AT80" s="128"/>
      <c r="AU80" s="128"/>
      <c r="AV80" s="128"/>
    </row>
    <row r="81" ht="16.5" customHeight="1">
      <c r="A81" s="170">
        <v>44096.0</v>
      </c>
      <c r="B81" s="8" t="s">
        <v>208</v>
      </c>
      <c r="C81" s="128"/>
      <c r="D81" s="128"/>
      <c r="E81" s="128"/>
      <c r="F81" s="128"/>
      <c r="G81" s="128"/>
      <c r="H81" s="128"/>
      <c r="I81" s="8">
        <v>30781.0</v>
      </c>
      <c r="J81" s="128"/>
      <c r="K81" s="128"/>
      <c r="L81" s="8">
        <v>31505.0</v>
      </c>
      <c r="M81" s="128"/>
      <c r="N81" s="128"/>
      <c r="O81" s="128"/>
      <c r="P81" s="8">
        <v>410466.0</v>
      </c>
      <c r="Q81" s="128"/>
      <c r="R81" s="128"/>
      <c r="S81" s="8">
        <v>7990.0</v>
      </c>
      <c r="T81" s="128"/>
      <c r="U81" s="8">
        <v>243527.0</v>
      </c>
      <c r="V81" s="174">
        <v>7990.0</v>
      </c>
      <c r="W81" s="174">
        <v>235537.0</v>
      </c>
      <c r="Y81" s="174">
        <v>11.0</v>
      </c>
      <c r="Z81" s="179">
        <v>727.0</v>
      </c>
      <c r="AB81" s="174">
        <v>230.0</v>
      </c>
      <c r="AE81" s="174">
        <v>7259.0</v>
      </c>
      <c r="AF81" s="174">
        <v>438.0</v>
      </c>
      <c r="AH81" s="128"/>
      <c r="AI81" s="175">
        <v>44096.375</v>
      </c>
      <c r="AJ81" s="175">
        <v>44096.70833333333</v>
      </c>
      <c r="AK81" s="8" t="s">
        <v>340</v>
      </c>
      <c r="AL81" s="8" t="s">
        <v>334</v>
      </c>
      <c r="AM81" s="8" t="s">
        <v>516</v>
      </c>
      <c r="AN81" s="8" t="s">
        <v>311</v>
      </c>
      <c r="AR81" s="128"/>
      <c r="AS81" s="128"/>
      <c r="AT81" s="128"/>
      <c r="AU81" s="128"/>
      <c r="AV81" s="128"/>
    </row>
    <row r="82" ht="16.5" customHeight="1">
      <c r="A82" s="170">
        <v>44095.0</v>
      </c>
      <c r="B82" s="8" t="s">
        <v>208</v>
      </c>
      <c r="C82" s="128"/>
      <c r="D82" s="128"/>
      <c r="E82" s="128"/>
      <c r="F82" s="128"/>
      <c r="G82" s="128"/>
      <c r="H82" s="128"/>
      <c r="I82" s="8">
        <v>30754.0</v>
      </c>
      <c r="J82" s="128"/>
      <c r="K82" s="128"/>
      <c r="L82" s="8">
        <v>31475.0</v>
      </c>
      <c r="M82" s="128"/>
      <c r="N82" s="128"/>
      <c r="O82" s="128"/>
      <c r="P82" s="8">
        <v>407333.0</v>
      </c>
      <c r="Q82" s="128"/>
      <c r="R82" s="128"/>
      <c r="S82" s="8">
        <v>7952.0</v>
      </c>
      <c r="T82" s="128"/>
      <c r="U82" s="8">
        <v>242242.0</v>
      </c>
      <c r="V82" s="174">
        <v>7952.0</v>
      </c>
      <c r="W82" s="174">
        <v>234290.0</v>
      </c>
      <c r="Y82" s="174">
        <v>11.0</v>
      </c>
      <c r="Z82" s="179">
        <v>726.0</v>
      </c>
      <c r="AB82" s="174">
        <v>230.0</v>
      </c>
      <c r="AE82" s="174">
        <v>7226.0</v>
      </c>
      <c r="AF82" s="174">
        <v>438.0</v>
      </c>
      <c r="AH82" s="128"/>
      <c r="AI82" s="175">
        <v>44094.375</v>
      </c>
      <c r="AJ82" s="175">
        <v>44095.74791666667</v>
      </c>
      <c r="AK82" s="8" t="s">
        <v>339</v>
      </c>
      <c r="AL82" s="8" t="s">
        <v>353</v>
      </c>
      <c r="AM82" s="8" t="s">
        <v>516</v>
      </c>
      <c r="AN82" s="8" t="s">
        <v>311</v>
      </c>
      <c r="AQ82" s="128"/>
      <c r="AR82" s="128"/>
      <c r="AS82" s="128"/>
      <c r="AT82" s="128"/>
      <c r="AU82" s="128"/>
      <c r="AV82" s="128"/>
    </row>
    <row r="83" ht="16.5" customHeight="1">
      <c r="A83" s="170">
        <v>44094.0</v>
      </c>
      <c r="B83" s="8" t="s">
        <v>208</v>
      </c>
      <c r="C83" s="128"/>
      <c r="D83" s="128"/>
      <c r="E83" s="128"/>
      <c r="F83" s="128"/>
      <c r="G83" s="128"/>
      <c r="H83" s="128"/>
      <c r="I83" s="8">
        <v>30737.0</v>
      </c>
      <c r="J83" s="128"/>
      <c r="K83" s="128"/>
      <c r="L83" s="8">
        <v>31457.0</v>
      </c>
      <c r="M83" s="128"/>
      <c r="N83" s="128"/>
      <c r="O83" s="128"/>
      <c r="P83" s="8">
        <v>401689.0</v>
      </c>
      <c r="Q83" s="128"/>
      <c r="R83" s="128"/>
      <c r="S83" s="8">
        <v>7947.0</v>
      </c>
      <c r="T83" s="128"/>
      <c r="U83" s="8">
        <v>240401.0</v>
      </c>
      <c r="V83" s="174">
        <v>7947.0</v>
      </c>
      <c r="W83" s="174">
        <v>232454.0</v>
      </c>
      <c r="Y83" s="174">
        <v>10.0</v>
      </c>
      <c r="Z83" s="179">
        <v>725.0</v>
      </c>
      <c r="AB83" s="174">
        <v>230.0</v>
      </c>
      <c r="AE83" s="174">
        <v>7201.0</v>
      </c>
      <c r="AF83" s="174">
        <v>438.0</v>
      </c>
      <c r="AH83" s="128"/>
      <c r="AI83" s="175">
        <v>44094.375</v>
      </c>
      <c r="AJ83" s="175">
        <v>44094.69236111111</v>
      </c>
      <c r="AK83" s="8" t="s">
        <v>327</v>
      </c>
      <c r="AL83" s="8" t="s">
        <v>363</v>
      </c>
      <c r="AM83" s="8" t="s">
        <v>516</v>
      </c>
      <c r="AN83" s="8" t="s">
        <v>311</v>
      </c>
      <c r="AQ83" s="128"/>
      <c r="AR83" s="128"/>
      <c r="AS83" s="128"/>
      <c r="AT83" s="128"/>
      <c r="AU83" s="128"/>
      <c r="AV83" s="128"/>
    </row>
    <row r="84" ht="16.5" customHeight="1">
      <c r="A84" s="170">
        <v>44093.0</v>
      </c>
      <c r="B84" s="8" t="s">
        <v>208</v>
      </c>
      <c r="C84" s="128"/>
      <c r="D84" s="128"/>
      <c r="E84" s="128"/>
      <c r="F84" s="128"/>
      <c r="G84" s="128"/>
      <c r="H84" s="128"/>
      <c r="I84" s="8">
        <v>30704.0</v>
      </c>
      <c r="J84" s="128"/>
      <c r="K84" s="128"/>
      <c r="L84" s="8">
        <v>31344.0</v>
      </c>
      <c r="M84" s="128"/>
      <c r="N84" s="128"/>
      <c r="O84" s="128"/>
      <c r="P84" s="8">
        <v>393166.0</v>
      </c>
      <c r="Q84" s="128"/>
      <c r="R84" s="128"/>
      <c r="S84" s="8">
        <v>7920.0</v>
      </c>
      <c r="T84" s="128"/>
      <c r="U84" s="8">
        <v>238732.0</v>
      </c>
      <c r="V84" s="174">
        <v>7920.0</v>
      </c>
      <c r="W84" s="174">
        <v>230812.0</v>
      </c>
      <c r="Y84" s="174">
        <v>8.0</v>
      </c>
      <c r="Z84" s="179">
        <v>725.0</v>
      </c>
      <c r="AB84" s="174">
        <v>230.0</v>
      </c>
      <c r="AE84" s="174">
        <v>7164.0</v>
      </c>
      <c r="AF84" s="174">
        <v>438.0</v>
      </c>
      <c r="AH84" s="128"/>
      <c r="AI84" s="175">
        <v>44093.375</v>
      </c>
      <c r="AJ84" s="175">
        <v>44093.697222222225</v>
      </c>
      <c r="AK84" s="8" t="s">
        <v>346</v>
      </c>
      <c r="AL84" s="8" t="s">
        <v>361</v>
      </c>
      <c r="AM84" s="8" t="s">
        <v>516</v>
      </c>
      <c r="AN84" s="8" t="s">
        <v>311</v>
      </c>
      <c r="AQ84" s="128"/>
      <c r="AR84" s="128"/>
      <c r="AS84" s="128"/>
      <c r="AT84" s="128"/>
      <c r="AU84" s="128"/>
      <c r="AV84" s="128"/>
    </row>
    <row r="85" ht="16.5" customHeight="1">
      <c r="A85" s="170">
        <v>44092.0</v>
      </c>
      <c r="B85" s="8" t="s">
        <v>208</v>
      </c>
      <c r="C85" s="128"/>
      <c r="D85" s="128"/>
      <c r="E85" s="128"/>
      <c r="F85" s="128"/>
      <c r="G85" s="128"/>
      <c r="H85" s="128"/>
      <c r="I85" s="8">
        <v>30635.0</v>
      </c>
      <c r="J85" s="128"/>
      <c r="K85" s="128"/>
      <c r="L85" s="8">
        <v>31344.0</v>
      </c>
      <c r="M85" s="128"/>
      <c r="N85" s="128"/>
      <c r="O85" s="128"/>
      <c r="P85" s="8">
        <v>393166.0</v>
      </c>
      <c r="Q85" s="128"/>
      <c r="R85" s="128"/>
      <c r="S85" s="8">
        <v>7861.0</v>
      </c>
      <c r="T85" s="128"/>
      <c r="U85" s="8">
        <v>237518.0</v>
      </c>
      <c r="V85" s="174">
        <v>7861.0</v>
      </c>
      <c r="W85" s="174">
        <v>229657.0</v>
      </c>
      <c r="Y85" s="174">
        <v>7.0</v>
      </c>
      <c r="Z85" s="179">
        <v>725.0</v>
      </c>
      <c r="AB85" s="174">
        <v>230.0</v>
      </c>
      <c r="AE85" s="174">
        <v>7117.0</v>
      </c>
      <c r="AF85" s="174">
        <v>438.0</v>
      </c>
      <c r="AH85" s="128"/>
      <c r="AI85" s="175">
        <v>44092.375</v>
      </c>
      <c r="AJ85" s="175">
        <v>44092.7375</v>
      </c>
      <c r="AK85" s="8" t="s">
        <v>411</v>
      </c>
      <c r="AL85" s="8" t="s">
        <v>360</v>
      </c>
      <c r="AM85" s="8" t="s">
        <v>516</v>
      </c>
      <c r="AN85" s="8" t="s">
        <v>311</v>
      </c>
      <c r="AR85" s="128"/>
      <c r="AS85" s="128"/>
      <c r="AT85" s="128"/>
      <c r="AU85" s="128"/>
      <c r="AV85" s="128"/>
    </row>
    <row r="86" ht="16.5" customHeight="1">
      <c r="A86" s="170">
        <v>44091.0</v>
      </c>
      <c r="B86" s="8" t="s">
        <v>208</v>
      </c>
      <c r="C86" s="128"/>
      <c r="D86" s="128"/>
      <c r="E86" s="128"/>
      <c r="F86" s="128"/>
      <c r="G86" s="128"/>
      <c r="H86" s="128"/>
      <c r="I86" s="8">
        <v>30576.0</v>
      </c>
      <c r="J86" s="128"/>
      <c r="K86" s="128"/>
      <c r="L86" s="8">
        <v>31215.0</v>
      </c>
      <c r="M86" s="128"/>
      <c r="N86" s="128"/>
      <c r="O86" s="128"/>
      <c r="P86" s="8">
        <v>383551.0</v>
      </c>
      <c r="Q86" s="128"/>
      <c r="R86" s="128"/>
      <c r="S86" s="8">
        <v>7814.0</v>
      </c>
      <c r="T86" s="128"/>
      <c r="U86" s="8">
        <v>235510.0</v>
      </c>
      <c r="V86" s="174">
        <v>7814.0</v>
      </c>
      <c r="W86" s="174">
        <v>227696.0</v>
      </c>
      <c r="Y86" s="174">
        <v>7.0</v>
      </c>
      <c r="Z86" s="179">
        <v>725.0</v>
      </c>
      <c r="AB86" s="174">
        <v>230.0</v>
      </c>
      <c r="AE86" s="174">
        <v>7104.0</v>
      </c>
      <c r="AF86" s="174">
        <v>438.0</v>
      </c>
      <c r="AH86" s="128"/>
      <c r="AI86" s="175">
        <v>44091.375</v>
      </c>
      <c r="AJ86" s="175">
        <v>44091.711805555555</v>
      </c>
      <c r="AK86" s="8" t="s">
        <v>344</v>
      </c>
      <c r="AL86" s="8" t="s">
        <v>403</v>
      </c>
      <c r="AM86" s="8" t="s">
        <v>516</v>
      </c>
      <c r="AN86" s="8" t="s">
        <v>311</v>
      </c>
      <c r="AQ86" s="128"/>
      <c r="AR86" s="128"/>
      <c r="AS86" s="128"/>
      <c r="AT86" s="128"/>
      <c r="AU86" s="128"/>
      <c r="AV86" s="128"/>
    </row>
    <row r="87" ht="16.5" customHeight="1">
      <c r="A87" s="170">
        <v>44090.0</v>
      </c>
      <c r="B87" s="8" t="s">
        <v>208</v>
      </c>
      <c r="C87" s="128"/>
      <c r="D87" s="128"/>
      <c r="E87" s="128"/>
      <c r="F87" s="128"/>
      <c r="G87" s="128"/>
      <c r="H87" s="128"/>
      <c r="I87" s="8">
        <v>30515.0</v>
      </c>
      <c r="J87" s="128"/>
      <c r="K87" s="128"/>
      <c r="L87" s="8">
        <v>31215.0</v>
      </c>
      <c r="M87" s="128"/>
      <c r="N87" s="128"/>
      <c r="O87" s="128"/>
      <c r="P87" s="8">
        <v>383551.0</v>
      </c>
      <c r="Q87" s="128"/>
      <c r="R87" s="128"/>
      <c r="S87" s="8">
        <v>7780.0</v>
      </c>
      <c r="T87" s="128"/>
      <c r="U87" s="8">
        <v>233731.0</v>
      </c>
      <c r="V87" s="174">
        <v>7780.0</v>
      </c>
      <c r="W87" s="174">
        <v>225951.0</v>
      </c>
      <c r="Y87" s="174">
        <v>8.0</v>
      </c>
      <c r="Z87" s="179">
        <v>723.0</v>
      </c>
      <c r="AB87" s="174">
        <v>230.0</v>
      </c>
      <c r="AE87" s="174">
        <v>7083.0</v>
      </c>
      <c r="AF87" s="174">
        <v>438.0</v>
      </c>
      <c r="AH87" s="128"/>
      <c r="AI87" s="175">
        <v>44090.375</v>
      </c>
      <c r="AJ87" s="175">
        <v>44090.75555555556</v>
      </c>
      <c r="AK87" s="8" t="s">
        <v>360</v>
      </c>
      <c r="AL87" s="8" t="s">
        <v>326</v>
      </c>
      <c r="AM87" s="8" t="s">
        <v>516</v>
      </c>
      <c r="AN87" s="8" t="s">
        <v>311</v>
      </c>
      <c r="AQ87" s="128"/>
      <c r="AR87" s="128"/>
      <c r="AS87" s="128"/>
      <c r="AT87" s="128"/>
      <c r="AU87" s="128"/>
      <c r="AV87" s="128"/>
    </row>
    <row r="88" ht="16.5" customHeight="1">
      <c r="A88" s="170">
        <v>44089.0</v>
      </c>
      <c r="B88" s="8" t="s">
        <v>208</v>
      </c>
      <c r="C88" s="128"/>
      <c r="D88" s="128"/>
      <c r="E88" s="128"/>
      <c r="F88" s="128"/>
      <c r="G88" s="128"/>
      <c r="H88" s="128"/>
      <c r="I88" s="8">
        <v>30469.0</v>
      </c>
      <c r="J88" s="128"/>
      <c r="K88" s="128"/>
      <c r="L88" s="8">
        <v>31165.0</v>
      </c>
      <c r="M88" s="128"/>
      <c r="N88" s="128"/>
      <c r="O88" s="128"/>
      <c r="P88" s="8">
        <v>380393.0</v>
      </c>
      <c r="Q88" s="128"/>
      <c r="R88" s="128"/>
      <c r="S88" s="8">
        <v>7748.0</v>
      </c>
      <c r="T88" s="128"/>
      <c r="U88" s="8">
        <v>232458.0</v>
      </c>
      <c r="V88" s="174">
        <v>7748.0</v>
      </c>
      <c r="W88" s="174">
        <v>224710.0</v>
      </c>
      <c r="Y88" s="174">
        <v>9.0</v>
      </c>
      <c r="Z88" s="179">
        <v>722.0</v>
      </c>
      <c r="AB88" s="174">
        <v>230.0</v>
      </c>
      <c r="AE88" s="174">
        <v>7022.0</v>
      </c>
      <c r="AF88" s="174">
        <v>438.0</v>
      </c>
      <c r="AH88" s="128"/>
      <c r="AI88" s="175">
        <v>44089.375</v>
      </c>
      <c r="AJ88" s="175">
        <v>44089.75625</v>
      </c>
      <c r="AK88" s="8" t="s">
        <v>326</v>
      </c>
      <c r="AL88" s="8" t="s">
        <v>331</v>
      </c>
      <c r="AM88" s="8" t="s">
        <v>516</v>
      </c>
      <c r="AN88" s="8" t="s">
        <v>311</v>
      </c>
      <c r="AQ88" s="128"/>
      <c r="AR88" s="128"/>
      <c r="AS88" s="128"/>
      <c r="AT88" s="128"/>
      <c r="AU88" s="128"/>
      <c r="AV88" s="128"/>
    </row>
    <row r="89" ht="16.5" customHeight="1">
      <c r="A89" s="170">
        <v>44088.0</v>
      </c>
      <c r="B89" s="8" t="s">
        <v>208</v>
      </c>
      <c r="C89" s="128"/>
      <c r="D89" s="128"/>
      <c r="E89" s="128"/>
      <c r="F89" s="128"/>
      <c r="G89" s="128"/>
      <c r="H89" s="128"/>
      <c r="I89" s="8">
        <v>30439.0</v>
      </c>
      <c r="J89" s="128"/>
      <c r="K89" s="128"/>
      <c r="L89" s="8">
        <v>31129.0</v>
      </c>
      <c r="M89" s="128"/>
      <c r="N89" s="128"/>
      <c r="O89" s="128"/>
      <c r="P89" s="8">
        <v>377392.0</v>
      </c>
      <c r="Q89" s="128"/>
      <c r="R89" s="128"/>
      <c r="S89" s="8">
        <v>7714.0</v>
      </c>
      <c r="T89" s="128"/>
      <c r="U89" s="8">
        <v>231816.0</v>
      </c>
      <c r="V89" s="174">
        <v>7714.0</v>
      </c>
      <c r="W89" s="174">
        <v>224102.0</v>
      </c>
      <c r="Y89" s="174">
        <v>7.0</v>
      </c>
      <c r="Z89" s="179">
        <v>721.0</v>
      </c>
      <c r="AB89" s="174">
        <v>229.0</v>
      </c>
      <c r="AE89" s="174">
        <v>6987.0</v>
      </c>
      <c r="AF89" s="174">
        <v>436.0</v>
      </c>
      <c r="AH89" s="128"/>
      <c r="AI89" s="175">
        <v>44088.375</v>
      </c>
      <c r="AJ89" s="175">
        <v>44088.68611111111</v>
      </c>
      <c r="AK89" s="8" t="s">
        <v>349</v>
      </c>
      <c r="AL89" s="8" t="s">
        <v>315</v>
      </c>
      <c r="AM89" s="8" t="s">
        <v>516</v>
      </c>
      <c r="AN89" s="8" t="s">
        <v>311</v>
      </c>
      <c r="AQ89" s="128"/>
      <c r="AR89" s="128"/>
      <c r="AS89" s="128"/>
      <c r="AT89" s="128"/>
      <c r="AU89" s="128"/>
      <c r="AV89" s="128"/>
    </row>
    <row r="90" ht="16.5" customHeight="1">
      <c r="A90" s="170">
        <v>44087.0</v>
      </c>
      <c r="B90" s="8" t="s">
        <v>208</v>
      </c>
      <c r="C90" s="128"/>
      <c r="D90" s="128"/>
      <c r="E90" s="128"/>
      <c r="F90" s="128"/>
      <c r="G90" s="128"/>
      <c r="H90" s="128"/>
      <c r="I90" s="8">
        <v>30419.0</v>
      </c>
      <c r="J90" s="128"/>
      <c r="K90" s="128"/>
      <c r="L90" s="8">
        <v>31107.0</v>
      </c>
      <c r="M90" s="128"/>
      <c r="N90" s="128"/>
      <c r="O90" s="128"/>
      <c r="P90" s="8">
        <v>372948.0</v>
      </c>
      <c r="Q90" s="128"/>
      <c r="R90" s="128"/>
      <c r="S90" s="8">
        <v>7696.0</v>
      </c>
      <c r="T90" s="128"/>
      <c r="U90" s="8">
        <v>230542.0</v>
      </c>
      <c r="V90" s="174">
        <v>7696.0</v>
      </c>
      <c r="W90" s="174">
        <v>222846.0</v>
      </c>
      <c r="Y90" s="174">
        <v>7.0</v>
      </c>
      <c r="Z90" s="179">
        <v>721.0</v>
      </c>
      <c r="AB90" s="174">
        <v>228.0</v>
      </c>
      <c r="AE90" s="174">
        <v>6953.0</v>
      </c>
      <c r="AF90" s="174">
        <v>436.0</v>
      </c>
      <c r="AH90" s="128"/>
      <c r="AI90" s="175">
        <v>44087.375</v>
      </c>
      <c r="AJ90" s="175">
        <v>44087.71388888889</v>
      </c>
      <c r="AK90" s="8" t="s">
        <v>309</v>
      </c>
      <c r="AL90" s="8" t="s">
        <v>363</v>
      </c>
      <c r="AM90" s="8" t="s">
        <v>516</v>
      </c>
      <c r="AN90" s="8" t="s">
        <v>311</v>
      </c>
      <c r="AQ90" s="128"/>
      <c r="AR90" s="128"/>
      <c r="AS90" s="128"/>
      <c r="AT90" s="128"/>
      <c r="AU90" s="128"/>
      <c r="AV90" s="128"/>
    </row>
    <row r="91" ht="16.5" customHeight="1">
      <c r="A91" s="170">
        <v>44086.0</v>
      </c>
      <c r="B91" s="8" t="s">
        <v>208</v>
      </c>
      <c r="C91" s="128"/>
      <c r="D91" s="128"/>
      <c r="E91" s="128"/>
      <c r="F91" s="128"/>
      <c r="G91" s="128"/>
      <c r="H91" s="128"/>
      <c r="I91" s="8">
        <v>30329.0</v>
      </c>
      <c r="J91" s="128"/>
      <c r="K91" s="128"/>
      <c r="L91" s="8">
        <v>31079.0</v>
      </c>
      <c r="M91" s="128"/>
      <c r="N91" s="128"/>
      <c r="O91" s="128"/>
      <c r="P91" s="8">
        <v>369691.0</v>
      </c>
      <c r="Q91" s="128"/>
      <c r="R91" s="128"/>
      <c r="S91" s="8">
        <v>7652.0</v>
      </c>
      <c r="T91" s="128"/>
      <c r="U91" s="8">
        <v>229024.0</v>
      </c>
      <c r="V91" s="174">
        <v>7652.0</v>
      </c>
      <c r="W91" s="174">
        <v>221372.0</v>
      </c>
      <c r="Y91" s="174">
        <v>6.0</v>
      </c>
      <c r="Z91" s="179">
        <v>721.0</v>
      </c>
      <c r="AB91" s="174">
        <v>228.0</v>
      </c>
      <c r="AE91" s="174">
        <v>6920.0</v>
      </c>
      <c r="AF91" s="174">
        <v>435.0</v>
      </c>
      <c r="AH91" s="128"/>
      <c r="AI91" s="175">
        <v>44085.375</v>
      </c>
      <c r="AJ91" s="175">
        <v>44086.74375</v>
      </c>
      <c r="AK91" s="8" t="s">
        <v>320</v>
      </c>
      <c r="AL91" s="8" t="s">
        <v>361</v>
      </c>
      <c r="AM91" s="8" t="s">
        <v>516</v>
      </c>
      <c r="AN91" s="8" t="s">
        <v>311</v>
      </c>
      <c r="AQ91" s="128"/>
      <c r="AR91" s="128"/>
      <c r="AS91" s="128"/>
      <c r="AT91" s="128"/>
      <c r="AU91" s="128"/>
      <c r="AV91" s="128"/>
    </row>
    <row r="92" ht="16.5" customHeight="1">
      <c r="A92" s="170">
        <v>44085.0</v>
      </c>
      <c r="B92" s="8" t="s">
        <v>208</v>
      </c>
      <c r="C92" s="128"/>
      <c r="D92" s="128"/>
      <c r="E92" s="128"/>
      <c r="F92" s="128"/>
      <c r="G92" s="128"/>
      <c r="H92" s="128"/>
      <c r="I92" s="8">
        <v>30325.0</v>
      </c>
      <c r="J92" s="128"/>
      <c r="K92" s="128"/>
      <c r="L92" s="8">
        <v>31004.0</v>
      </c>
      <c r="M92" s="128"/>
      <c r="N92" s="128"/>
      <c r="O92" s="128"/>
      <c r="P92" s="8">
        <v>365645.0</v>
      </c>
      <c r="Q92" s="128"/>
      <c r="R92" s="128"/>
      <c r="S92" s="8">
        <v>7620.0</v>
      </c>
      <c r="T92" s="128"/>
      <c r="U92" s="8">
        <v>227291.0</v>
      </c>
      <c r="V92" s="174">
        <v>7620.0</v>
      </c>
      <c r="W92" s="174">
        <v>219671.0</v>
      </c>
      <c r="Y92" s="174">
        <v>7.0</v>
      </c>
      <c r="Z92" s="179">
        <v>720.0</v>
      </c>
      <c r="AB92" s="174">
        <v>228.0</v>
      </c>
      <c r="AE92" s="174">
        <v>6870.0</v>
      </c>
      <c r="AF92" s="174">
        <v>434.0</v>
      </c>
      <c r="AH92" s="128"/>
      <c r="AI92" s="175">
        <v>44085.375</v>
      </c>
      <c r="AJ92" s="175">
        <v>44085.73402777778</v>
      </c>
      <c r="AK92" s="8" t="s">
        <v>364</v>
      </c>
      <c r="AL92" s="8" t="s">
        <v>361</v>
      </c>
      <c r="AM92" s="8" t="s">
        <v>516</v>
      </c>
      <c r="AN92" s="8" t="s">
        <v>311</v>
      </c>
      <c r="AQ92" s="128"/>
      <c r="AR92" s="128"/>
      <c r="AS92" s="128"/>
      <c r="AT92" s="128"/>
      <c r="AU92" s="128"/>
      <c r="AV92" s="128"/>
    </row>
    <row r="93" ht="16.5" customHeight="1">
      <c r="A93" s="170">
        <v>44084.0</v>
      </c>
      <c r="B93" s="8" t="s">
        <v>208</v>
      </c>
      <c r="C93" s="128"/>
      <c r="D93" s="128"/>
      <c r="E93" s="128"/>
      <c r="F93" s="128"/>
      <c r="G93" s="128"/>
      <c r="H93" s="128"/>
      <c r="I93" s="8">
        <v>30284.0</v>
      </c>
      <c r="J93" s="128"/>
      <c r="K93" s="128"/>
      <c r="L93" s="8">
        <v>30956.0</v>
      </c>
      <c r="M93" s="128"/>
      <c r="N93" s="128"/>
      <c r="O93" s="128"/>
      <c r="P93" s="8">
        <v>361968.0</v>
      </c>
      <c r="Q93" s="128"/>
      <c r="R93" s="128"/>
      <c r="S93" s="8">
        <v>7573.0</v>
      </c>
      <c r="T93" s="128"/>
      <c r="U93" s="8">
        <v>225659.0</v>
      </c>
      <c r="V93" s="174">
        <v>7573.0</v>
      </c>
      <c r="W93" s="174">
        <v>218086.0</v>
      </c>
      <c r="Y93" s="174">
        <v>7.0</v>
      </c>
      <c r="Z93" s="179">
        <v>719.0</v>
      </c>
      <c r="AB93" s="174">
        <v>228.0</v>
      </c>
      <c r="AE93" s="174">
        <v>6867.0</v>
      </c>
      <c r="AF93" s="174">
        <v>434.0</v>
      </c>
      <c r="AH93" s="128"/>
      <c r="AI93" s="175">
        <v>44084.375</v>
      </c>
      <c r="AJ93" s="175">
        <v>44084.69652777778</v>
      </c>
      <c r="AK93" s="8" t="s">
        <v>349</v>
      </c>
      <c r="AL93" s="8" t="s">
        <v>334</v>
      </c>
      <c r="AM93" s="8" t="s">
        <v>517</v>
      </c>
      <c r="AN93" s="8" t="s">
        <v>311</v>
      </c>
      <c r="AQ93" s="128"/>
      <c r="AR93" s="128"/>
      <c r="AS93" s="128"/>
      <c r="AT93" s="128"/>
      <c r="AU93" s="128"/>
      <c r="AV93" s="128"/>
    </row>
    <row r="94" ht="16.5" customHeight="1">
      <c r="A94" s="170">
        <v>44083.0</v>
      </c>
      <c r="B94" s="8" t="s">
        <v>208</v>
      </c>
      <c r="C94" s="128"/>
      <c r="D94" s="128"/>
      <c r="E94" s="128"/>
      <c r="F94" s="128"/>
      <c r="G94" s="128"/>
      <c r="H94" s="128"/>
      <c r="I94" s="8">
        <v>30164.0</v>
      </c>
      <c r="J94" s="128"/>
      <c r="K94" s="128"/>
      <c r="L94" s="8">
        <v>30824.0</v>
      </c>
      <c r="M94" s="128"/>
      <c r="N94" s="128"/>
      <c r="O94" s="128"/>
      <c r="P94" s="8">
        <v>356180.0</v>
      </c>
      <c r="Q94" s="128"/>
      <c r="R94" s="128"/>
      <c r="S94" s="8">
        <v>7494.0</v>
      </c>
      <c r="T94" s="128"/>
      <c r="U94" s="8">
        <v>222963.0</v>
      </c>
      <c r="V94" s="174">
        <v>7494.0</v>
      </c>
      <c r="W94" s="174">
        <v>215469.0</v>
      </c>
      <c r="Y94" s="174">
        <v>7.0</v>
      </c>
      <c r="Z94" s="179">
        <v>718.0</v>
      </c>
      <c r="AB94" s="174">
        <v>227.0</v>
      </c>
      <c r="AE94" s="174">
        <v>6825.0</v>
      </c>
      <c r="AF94" s="174">
        <v>433.0</v>
      </c>
      <c r="AH94" s="128"/>
      <c r="AI94" s="175">
        <v>44082.375</v>
      </c>
      <c r="AJ94" s="175">
        <v>44083.705555555556</v>
      </c>
      <c r="AK94" s="8" t="s">
        <v>435</v>
      </c>
      <c r="AL94" s="8" t="s">
        <v>361</v>
      </c>
      <c r="AM94" s="8" t="s">
        <v>517</v>
      </c>
      <c r="AN94" s="8" t="s">
        <v>311</v>
      </c>
      <c r="AQ94" s="128"/>
      <c r="AR94" s="128"/>
      <c r="AS94" s="128"/>
      <c r="AT94" s="128"/>
      <c r="AU94" s="128"/>
      <c r="AV94" s="128"/>
    </row>
    <row r="95" ht="16.5" customHeight="1">
      <c r="A95" s="170">
        <v>44082.0</v>
      </c>
      <c r="B95" s="8" t="s">
        <v>208</v>
      </c>
      <c r="C95" s="128"/>
      <c r="D95" s="128"/>
      <c r="E95" s="128"/>
      <c r="F95" s="128"/>
      <c r="G95" s="128"/>
      <c r="H95" s="128"/>
      <c r="I95" s="8">
        <v>30164.0</v>
      </c>
      <c r="J95" s="128"/>
      <c r="K95" s="128"/>
      <c r="L95" s="8">
        <v>30824.0</v>
      </c>
      <c r="M95" s="128"/>
      <c r="N95" s="128"/>
      <c r="O95" s="128"/>
      <c r="P95" s="8">
        <v>356180.0</v>
      </c>
      <c r="Q95" s="128"/>
      <c r="R95" s="128"/>
      <c r="S95" s="8">
        <v>7494.0</v>
      </c>
      <c r="T95" s="128"/>
      <c r="U95" s="8">
        <v>222963.0</v>
      </c>
      <c r="V95" s="174">
        <v>7494.0</v>
      </c>
      <c r="W95" s="174">
        <v>215469.0</v>
      </c>
      <c r="Y95" s="174">
        <v>7.0</v>
      </c>
      <c r="Z95" s="179">
        <v>718.0</v>
      </c>
      <c r="AB95" s="174">
        <v>227.0</v>
      </c>
      <c r="AE95" s="174">
        <v>6825.0</v>
      </c>
      <c r="AF95" s="174">
        <v>433.0</v>
      </c>
      <c r="AH95" s="128"/>
      <c r="AI95" s="175">
        <v>44082.375</v>
      </c>
      <c r="AJ95" s="175">
        <v>44082.70416666666</v>
      </c>
      <c r="AK95" s="8" t="s">
        <v>432</v>
      </c>
      <c r="AL95" s="8" t="s">
        <v>315</v>
      </c>
      <c r="AM95" s="8" t="s">
        <v>517</v>
      </c>
      <c r="AN95" s="8" t="s">
        <v>311</v>
      </c>
      <c r="AQ95" s="128"/>
      <c r="AR95" s="128"/>
      <c r="AS95" s="128"/>
      <c r="AT95" s="128"/>
      <c r="AU95" s="128"/>
      <c r="AV95" s="128"/>
    </row>
    <row r="96" ht="16.5" customHeight="1">
      <c r="A96" s="170">
        <v>44081.0</v>
      </c>
      <c r="B96" s="8" t="s">
        <v>208</v>
      </c>
      <c r="C96" s="128"/>
      <c r="D96" s="128"/>
      <c r="E96" s="128"/>
      <c r="F96" s="128"/>
      <c r="G96" s="128"/>
      <c r="H96" s="128"/>
      <c r="I96" s="8">
        <v>30163.0</v>
      </c>
      <c r="J96" s="128"/>
      <c r="K96" s="128"/>
      <c r="L96" s="8">
        <v>30822.0</v>
      </c>
      <c r="M96" s="128"/>
      <c r="N96" s="128"/>
      <c r="O96" s="128"/>
      <c r="P96" s="8">
        <v>354070.0</v>
      </c>
      <c r="Q96" s="128"/>
      <c r="R96" s="128"/>
      <c r="S96" s="8">
        <v>7476.0</v>
      </c>
      <c r="T96" s="128"/>
      <c r="U96" s="8">
        <v>222299.0</v>
      </c>
      <c r="V96" s="174">
        <v>7476.0</v>
      </c>
      <c r="W96" s="174">
        <v>214823.0</v>
      </c>
      <c r="Y96" s="174">
        <v>7.0</v>
      </c>
      <c r="Z96" s="179">
        <v>718.0</v>
      </c>
      <c r="AB96" s="174">
        <v>227.0</v>
      </c>
      <c r="AE96" s="174">
        <v>6805.0</v>
      </c>
      <c r="AF96" s="174">
        <v>433.0</v>
      </c>
      <c r="AH96" s="128"/>
      <c r="AI96" s="175">
        <v>44081.375</v>
      </c>
      <c r="AJ96" s="175">
        <v>44081.75</v>
      </c>
      <c r="AK96" s="8" t="s">
        <v>363</v>
      </c>
      <c r="AL96" s="8" t="s">
        <v>315</v>
      </c>
      <c r="AM96" s="8" t="s">
        <v>517</v>
      </c>
      <c r="AN96" s="8" t="s">
        <v>311</v>
      </c>
      <c r="AQ96" s="128"/>
      <c r="AR96" s="128"/>
      <c r="AS96" s="128"/>
      <c r="AT96" s="128"/>
      <c r="AU96" s="128"/>
      <c r="AV96" s="128"/>
    </row>
    <row r="97" ht="16.5" customHeight="1">
      <c r="A97" s="170">
        <v>44080.0</v>
      </c>
      <c r="B97" s="8" t="s">
        <v>208</v>
      </c>
      <c r="C97" s="128"/>
      <c r="D97" s="128"/>
      <c r="E97" s="128"/>
      <c r="F97" s="128"/>
      <c r="G97" s="128"/>
      <c r="H97" s="128"/>
      <c r="I97" s="8">
        <v>30153.0</v>
      </c>
      <c r="J97" s="128"/>
      <c r="K97" s="128"/>
      <c r="L97" s="8">
        <v>30813.0</v>
      </c>
      <c r="M97" s="128"/>
      <c r="N97" s="128"/>
      <c r="O97" s="128"/>
      <c r="P97" s="8">
        <v>350528.0</v>
      </c>
      <c r="Q97" s="128"/>
      <c r="R97" s="128"/>
      <c r="S97" s="8">
        <v>7447.0</v>
      </c>
      <c r="T97" s="128"/>
      <c r="U97" s="8">
        <v>220662.0</v>
      </c>
      <c r="V97" s="174">
        <v>7447.0</v>
      </c>
      <c r="W97" s="174">
        <v>213215.0</v>
      </c>
      <c r="Y97" s="174">
        <v>10.0</v>
      </c>
      <c r="Z97" s="179">
        <v>718.0</v>
      </c>
      <c r="AB97" s="174">
        <v>227.0</v>
      </c>
      <c r="AE97" s="174">
        <v>6766.0</v>
      </c>
      <c r="AF97" s="174">
        <v>433.0</v>
      </c>
      <c r="AH97" s="128"/>
      <c r="AI97" s="175">
        <v>44079.375</v>
      </c>
      <c r="AJ97" s="175">
        <v>44080.71875</v>
      </c>
      <c r="AK97" s="8" t="s">
        <v>369</v>
      </c>
      <c r="AL97" s="8" t="s">
        <v>325</v>
      </c>
      <c r="AM97" s="8" t="s">
        <v>517</v>
      </c>
      <c r="AN97" s="8" t="s">
        <v>311</v>
      </c>
      <c r="AQ97" s="128"/>
      <c r="AR97" s="128"/>
      <c r="AS97" s="128"/>
      <c r="AT97" s="128"/>
      <c r="AU97" s="128"/>
      <c r="AV97" s="128"/>
    </row>
    <row r="98" ht="16.5" customHeight="1">
      <c r="A98" s="170">
        <v>44079.0</v>
      </c>
      <c r="B98" s="8" t="s">
        <v>208</v>
      </c>
      <c r="C98" s="128"/>
      <c r="D98" s="128"/>
      <c r="E98" s="128"/>
      <c r="F98" s="128"/>
      <c r="G98" s="128"/>
      <c r="H98" s="128"/>
      <c r="I98" s="8">
        <v>30105.0</v>
      </c>
      <c r="J98" s="128"/>
      <c r="K98" s="128"/>
      <c r="L98" s="8">
        <v>30766.0</v>
      </c>
      <c r="M98" s="128"/>
      <c r="N98" s="128"/>
      <c r="O98" s="128"/>
      <c r="P98" s="8">
        <v>346063.0</v>
      </c>
      <c r="Q98" s="128"/>
      <c r="R98" s="128"/>
      <c r="S98" s="8">
        <v>7424.0</v>
      </c>
      <c r="T98" s="128"/>
      <c r="U98" s="8">
        <v>218745.0</v>
      </c>
      <c r="V98" s="174">
        <v>7424.0</v>
      </c>
      <c r="W98" s="174">
        <v>211321.0</v>
      </c>
      <c r="Y98" s="174">
        <v>9.0</v>
      </c>
      <c r="Z98" s="179">
        <v>717.0</v>
      </c>
      <c r="AB98" s="174">
        <v>227.0</v>
      </c>
      <c r="AE98" s="174">
        <v>6742.0</v>
      </c>
      <c r="AF98" s="174">
        <v>432.0</v>
      </c>
      <c r="AH98" s="128"/>
      <c r="AI98" s="175">
        <v>44079.375</v>
      </c>
      <c r="AJ98" s="175">
        <v>44079.743055555555</v>
      </c>
      <c r="AK98" s="8" t="s">
        <v>309</v>
      </c>
      <c r="AL98" s="8" t="s">
        <v>323</v>
      </c>
      <c r="AM98" s="8" t="s">
        <v>517</v>
      </c>
      <c r="AN98" s="8" t="s">
        <v>311</v>
      </c>
      <c r="AQ98" s="128"/>
      <c r="AR98" s="128"/>
      <c r="AS98" s="128"/>
      <c r="AT98" s="128"/>
      <c r="AU98" s="128"/>
      <c r="AV98" s="128"/>
    </row>
    <row r="99" ht="16.5" customHeight="1">
      <c r="A99" s="170">
        <v>44078.0</v>
      </c>
      <c r="B99" s="8" t="s">
        <v>208</v>
      </c>
      <c r="C99" s="128"/>
      <c r="D99" s="128"/>
      <c r="E99" s="128"/>
      <c r="F99" s="128"/>
      <c r="G99" s="128"/>
      <c r="H99" s="128"/>
      <c r="I99" s="8">
        <v>30036.0</v>
      </c>
      <c r="J99" s="128"/>
      <c r="K99" s="128"/>
      <c r="L99" s="8">
        <v>30685.0</v>
      </c>
      <c r="M99" s="128"/>
      <c r="N99" s="128"/>
      <c r="O99" s="128"/>
      <c r="P99" s="8">
        <v>341985.0</v>
      </c>
      <c r="Q99" s="128"/>
      <c r="R99" s="128"/>
      <c r="S99" s="8">
        <v>7368.0</v>
      </c>
      <c r="T99" s="128"/>
      <c r="U99" s="8">
        <v>217263.0</v>
      </c>
      <c r="V99" s="174">
        <v>7368.0</v>
      </c>
      <c r="W99" s="174">
        <v>209895.0</v>
      </c>
      <c r="Y99" s="174">
        <v>9.0</v>
      </c>
      <c r="Z99" s="179">
        <v>716.0</v>
      </c>
      <c r="AB99" s="174">
        <v>227.0</v>
      </c>
      <c r="AE99" s="174">
        <v>6727.0</v>
      </c>
      <c r="AF99" s="174">
        <v>432.0</v>
      </c>
      <c r="AH99" s="128"/>
      <c r="AI99" s="175">
        <v>44078.375</v>
      </c>
      <c r="AJ99" s="175">
        <v>44078.71388888889</v>
      </c>
      <c r="AK99" s="8" t="s">
        <v>368</v>
      </c>
      <c r="AL99" s="8" t="s">
        <v>334</v>
      </c>
      <c r="AM99" s="8" t="s">
        <v>517</v>
      </c>
      <c r="AN99" s="8" t="s">
        <v>311</v>
      </c>
      <c r="AQ99" s="128"/>
      <c r="AR99" s="128"/>
      <c r="AS99" s="128"/>
      <c r="AT99" s="128"/>
      <c r="AU99" s="128"/>
      <c r="AV99" s="128"/>
    </row>
    <row r="100" ht="16.5" customHeight="1">
      <c r="A100" s="170">
        <v>44077.0</v>
      </c>
      <c r="B100" s="8" t="s">
        <v>208</v>
      </c>
      <c r="C100" s="128"/>
      <c r="D100" s="128"/>
      <c r="E100" s="128"/>
      <c r="F100" s="128"/>
      <c r="G100" s="128"/>
      <c r="H100" s="128"/>
      <c r="I100" s="8">
        <v>29925.0</v>
      </c>
      <c r="J100" s="128"/>
      <c r="K100" s="128"/>
      <c r="L100" s="8">
        <v>30563.0</v>
      </c>
      <c r="M100" s="128"/>
      <c r="N100" s="128"/>
      <c r="O100" s="128"/>
      <c r="P100" s="8">
        <v>337403.0</v>
      </c>
      <c r="Q100" s="128"/>
      <c r="R100" s="128"/>
      <c r="S100" s="8">
        <v>7347.0</v>
      </c>
      <c r="T100" s="128"/>
      <c r="U100" s="8">
        <v>215875.0</v>
      </c>
      <c r="V100" s="174">
        <v>7347.0</v>
      </c>
      <c r="W100" s="174">
        <v>208528.0</v>
      </c>
      <c r="Y100" s="174">
        <v>10.0</v>
      </c>
      <c r="Z100" s="179">
        <v>715.0</v>
      </c>
      <c r="AB100" s="174">
        <v>227.0</v>
      </c>
      <c r="AE100" s="174">
        <v>6675.0</v>
      </c>
      <c r="AF100" s="174">
        <v>432.0</v>
      </c>
      <c r="AH100" s="128"/>
      <c r="AI100" s="175">
        <v>44077.375</v>
      </c>
      <c r="AJ100" s="175">
        <v>44077.75347222222</v>
      </c>
      <c r="AK100" s="8" t="s">
        <v>315</v>
      </c>
      <c r="AL100" s="8" t="s">
        <v>323</v>
      </c>
      <c r="AM100" s="8" t="s">
        <v>517</v>
      </c>
      <c r="AN100" s="8" t="s">
        <v>311</v>
      </c>
      <c r="AQ100" s="128"/>
      <c r="AR100" s="128"/>
      <c r="AS100" s="128"/>
      <c r="AT100" s="128"/>
      <c r="AU100" s="128"/>
      <c r="AV100" s="128"/>
    </row>
    <row r="101" ht="16.5" customHeight="1">
      <c r="A101" s="170">
        <v>44076.0</v>
      </c>
      <c r="B101" s="8" t="s">
        <v>208</v>
      </c>
      <c r="F101" s="128"/>
      <c r="G101" s="128"/>
      <c r="H101" s="128"/>
      <c r="I101" s="8">
        <v>29761.0</v>
      </c>
      <c r="L101" s="8">
        <v>30385.0</v>
      </c>
      <c r="M101" s="128"/>
      <c r="N101" s="128"/>
      <c r="O101" s="128"/>
      <c r="P101" s="8">
        <v>329116.0</v>
      </c>
      <c r="Q101" s="128"/>
      <c r="R101" s="128"/>
      <c r="S101" s="8">
        <v>7297.0</v>
      </c>
      <c r="T101" s="128"/>
      <c r="U101" s="8">
        <v>211281.0</v>
      </c>
      <c r="V101" s="174">
        <v>7297.0</v>
      </c>
      <c r="W101" s="174">
        <v>203984.0</v>
      </c>
      <c r="Y101" s="174">
        <v>8.0</v>
      </c>
      <c r="Z101" s="179">
        <v>715.0</v>
      </c>
      <c r="AB101" s="174">
        <v>221.0</v>
      </c>
      <c r="AE101" s="174">
        <v>6634.0</v>
      </c>
      <c r="AF101" s="174">
        <v>432.0</v>
      </c>
      <c r="AH101" s="128"/>
      <c r="AI101" s="175">
        <v>44075.375</v>
      </c>
      <c r="AJ101" s="162"/>
      <c r="AK101" s="162"/>
      <c r="AL101" s="162"/>
      <c r="AM101" s="8" t="s">
        <v>517</v>
      </c>
      <c r="AN101" s="8" t="s">
        <v>311</v>
      </c>
      <c r="AQ101" s="128"/>
      <c r="AR101" s="128"/>
      <c r="AS101" s="128"/>
      <c r="AT101" s="128"/>
      <c r="AU101" s="128"/>
      <c r="AV101" s="128"/>
    </row>
    <row r="102" ht="16.5" customHeight="1">
      <c r="A102" s="170">
        <v>44075.0</v>
      </c>
      <c r="B102" s="8" t="s">
        <v>208</v>
      </c>
      <c r="F102" s="128"/>
      <c r="G102" s="128"/>
      <c r="H102" s="128"/>
      <c r="I102" s="8">
        <v>29761.0</v>
      </c>
      <c r="L102" s="8">
        <v>30385.0</v>
      </c>
      <c r="M102" s="128"/>
      <c r="N102" s="128"/>
      <c r="O102" s="128"/>
      <c r="P102" s="8">
        <v>329116.0</v>
      </c>
      <c r="Q102" s="128"/>
      <c r="R102" s="128"/>
      <c r="S102" s="8">
        <v>7297.0</v>
      </c>
      <c r="T102" s="128"/>
      <c r="U102" s="8">
        <v>211281.0</v>
      </c>
      <c r="V102" s="174">
        <v>7297.0</v>
      </c>
      <c r="W102" s="174">
        <v>203984.0</v>
      </c>
      <c r="Y102" s="174">
        <v>8.0</v>
      </c>
      <c r="Z102" s="179">
        <v>715.0</v>
      </c>
      <c r="AB102" s="174">
        <v>221.0</v>
      </c>
      <c r="AE102" s="174">
        <v>6634.0</v>
      </c>
      <c r="AF102" s="174">
        <v>432.0</v>
      </c>
      <c r="AH102" s="128"/>
      <c r="AI102" s="175">
        <v>44075.375</v>
      </c>
      <c r="AJ102" s="175">
        <v>44075.73611111111</v>
      </c>
      <c r="AK102" s="8" t="s">
        <v>369</v>
      </c>
      <c r="AL102" s="8" t="s">
        <v>353</v>
      </c>
      <c r="AM102" s="8" t="s">
        <v>517</v>
      </c>
      <c r="AN102" s="8" t="s">
        <v>311</v>
      </c>
      <c r="AQ102" s="128"/>
      <c r="AR102" s="128"/>
      <c r="AS102" s="128"/>
      <c r="AT102" s="128"/>
      <c r="AU102" s="128"/>
      <c r="AV102" s="128"/>
    </row>
    <row r="103" ht="16.5" customHeight="1">
      <c r="A103" s="170">
        <v>44074.0</v>
      </c>
      <c r="B103" s="8" t="s">
        <v>208</v>
      </c>
      <c r="C103" s="128"/>
      <c r="D103" s="128"/>
      <c r="E103" s="128"/>
      <c r="F103" s="128"/>
      <c r="G103" s="128"/>
      <c r="H103" s="128"/>
      <c r="I103" s="8">
        <v>29752.0</v>
      </c>
      <c r="J103" s="128"/>
      <c r="K103" s="128"/>
      <c r="L103" s="8">
        <v>30373.0</v>
      </c>
      <c r="M103" s="128"/>
      <c r="N103" s="128"/>
      <c r="O103" s="128"/>
      <c r="P103" s="8">
        <v>328095.0</v>
      </c>
      <c r="Q103" s="128"/>
      <c r="R103" s="128"/>
      <c r="S103" s="8">
        <v>7275.0</v>
      </c>
      <c r="T103" s="128"/>
      <c r="U103" s="8">
        <v>210916.0</v>
      </c>
      <c r="V103" s="174">
        <v>7275.0</v>
      </c>
      <c r="W103" s="174">
        <v>203641.0</v>
      </c>
      <c r="Y103" s="174">
        <v>6.0</v>
      </c>
      <c r="Z103" s="179">
        <v>714.0</v>
      </c>
      <c r="AB103" s="174">
        <v>220.0</v>
      </c>
      <c r="AE103" s="174">
        <v>6615.0</v>
      </c>
      <c r="AF103" s="174">
        <v>432.0</v>
      </c>
      <c r="AH103" s="128"/>
      <c r="AI103" s="175">
        <v>44074.375</v>
      </c>
      <c r="AJ103" s="175">
        <v>44074.70694444445</v>
      </c>
      <c r="AK103" s="8" t="s">
        <v>361</v>
      </c>
      <c r="AL103" s="8" t="s">
        <v>326</v>
      </c>
      <c r="AM103" s="8" t="s">
        <v>517</v>
      </c>
      <c r="AN103" s="8" t="s">
        <v>311</v>
      </c>
      <c r="AQ103" s="128"/>
      <c r="AR103" s="128"/>
      <c r="AS103" s="128"/>
      <c r="AT103" s="128"/>
      <c r="AU103" s="128"/>
      <c r="AV103" s="128"/>
    </row>
    <row r="104" ht="16.5" customHeight="1">
      <c r="A104" s="170">
        <v>44073.0</v>
      </c>
      <c r="B104" s="8" t="s">
        <v>208</v>
      </c>
      <c r="C104" s="128"/>
      <c r="D104" s="128"/>
      <c r="E104" s="128"/>
      <c r="F104" s="128"/>
      <c r="G104" s="128"/>
      <c r="H104" s="128"/>
      <c r="I104" s="8">
        <v>29702.0</v>
      </c>
      <c r="J104" s="128"/>
      <c r="K104" s="128"/>
      <c r="L104" s="8">
        <v>30318.0</v>
      </c>
      <c r="M104" s="128"/>
      <c r="N104" s="128"/>
      <c r="O104" s="128"/>
      <c r="P104" s="8">
        <v>325575.0</v>
      </c>
      <c r="Q104" s="128"/>
      <c r="R104" s="128"/>
      <c r="S104" s="8">
        <v>7254.0</v>
      </c>
      <c r="T104" s="128"/>
      <c r="U104" s="8">
        <v>209295.0</v>
      </c>
      <c r="V104" s="174">
        <v>7254.0</v>
      </c>
      <c r="W104" s="174">
        <v>202041.0</v>
      </c>
      <c r="Y104" s="174">
        <v>6.0</v>
      </c>
      <c r="Z104" s="179">
        <v>714.0</v>
      </c>
      <c r="AB104" s="174">
        <v>220.0</v>
      </c>
      <c r="AE104" s="174">
        <v>6600.0</v>
      </c>
      <c r="AF104" s="174">
        <v>432.0</v>
      </c>
      <c r="AH104" s="128"/>
      <c r="AI104" s="175">
        <v>44073.375</v>
      </c>
      <c r="AJ104" s="175">
        <v>44073.71388888889</v>
      </c>
      <c r="AK104" s="8" t="s">
        <v>403</v>
      </c>
      <c r="AL104" s="8" t="s">
        <v>334</v>
      </c>
      <c r="AM104" s="8" t="s">
        <v>517</v>
      </c>
      <c r="AN104" s="8" t="s">
        <v>311</v>
      </c>
      <c r="AQ104" s="128"/>
      <c r="AR104" s="128"/>
      <c r="AS104" s="128"/>
      <c r="AT104" s="128"/>
      <c r="AU104" s="128"/>
      <c r="AV104" s="128"/>
    </row>
    <row r="105" ht="16.5" customHeight="1">
      <c r="A105" s="170">
        <v>44072.0</v>
      </c>
      <c r="B105" s="8" t="s">
        <v>208</v>
      </c>
      <c r="C105" s="128"/>
      <c r="D105" s="128"/>
      <c r="E105" s="128"/>
      <c r="F105" s="128"/>
      <c r="G105" s="128"/>
      <c r="H105" s="128"/>
      <c r="I105" s="8">
        <v>29641.0</v>
      </c>
      <c r="J105" s="128"/>
      <c r="K105" s="128"/>
      <c r="L105" s="8">
        <v>30253.0</v>
      </c>
      <c r="M105" s="128"/>
      <c r="N105" s="128"/>
      <c r="O105" s="128"/>
      <c r="P105" s="8">
        <v>321864.0</v>
      </c>
      <c r="Q105" s="128"/>
      <c r="R105" s="128"/>
      <c r="S105" s="8">
        <v>7246.0</v>
      </c>
      <c r="T105" s="128"/>
      <c r="U105" s="8">
        <v>207340.0</v>
      </c>
      <c r="V105" s="174">
        <v>7246.0</v>
      </c>
      <c r="W105" s="174">
        <v>200094.0</v>
      </c>
      <c r="Y105" s="174">
        <v>7.0</v>
      </c>
      <c r="Z105" s="179">
        <v>714.0</v>
      </c>
      <c r="AB105" s="174">
        <v>220.0</v>
      </c>
      <c r="AE105" s="174">
        <v>6571.0</v>
      </c>
      <c r="AF105" s="174">
        <v>432.0</v>
      </c>
      <c r="AH105" s="128"/>
      <c r="AI105" s="175">
        <v>44072.375</v>
      </c>
      <c r="AJ105" s="176">
        <v>44072.691666666666</v>
      </c>
      <c r="AK105" s="8" t="s">
        <v>309</v>
      </c>
      <c r="AL105" s="8" t="s">
        <v>341</v>
      </c>
      <c r="AM105" s="8" t="s">
        <v>517</v>
      </c>
      <c r="AN105" s="8" t="s">
        <v>311</v>
      </c>
      <c r="AQ105" s="128"/>
      <c r="AR105" s="128"/>
      <c r="AS105" s="128"/>
      <c r="AT105" s="128"/>
      <c r="AU105" s="128"/>
      <c r="AV105" s="128"/>
    </row>
    <row r="106" ht="16.5" customHeight="1">
      <c r="A106" s="170">
        <v>44071.0</v>
      </c>
      <c r="B106" s="8" t="s">
        <v>208</v>
      </c>
      <c r="F106" s="128"/>
      <c r="G106" s="128"/>
      <c r="H106" s="128"/>
      <c r="I106" s="8">
        <v>29578.0</v>
      </c>
      <c r="L106" s="8">
        <v>30184.0</v>
      </c>
      <c r="M106" s="128"/>
      <c r="N106" s="128"/>
      <c r="O106" s="128"/>
      <c r="P106" s="8">
        <v>319071.0</v>
      </c>
      <c r="Q106" s="128"/>
      <c r="R106" s="128"/>
      <c r="S106" s="8">
        <v>7216.0</v>
      </c>
      <c r="T106" s="128"/>
      <c r="U106" s="8">
        <v>206157.0</v>
      </c>
      <c r="V106" s="174">
        <v>7216.0</v>
      </c>
      <c r="W106" s="174">
        <v>198941.0</v>
      </c>
      <c r="Y106" s="174">
        <v>8.0</v>
      </c>
      <c r="Z106" s="179">
        <v>713.0</v>
      </c>
      <c r="AB106" s="174">
        <v>220.0</v>
      </c>
      <c r="AE106" s="174">
        <v>6554.0</v>
      </c>
      <c r="AF106" s="174">
        <v>432.0</v>
      </c>
      <c r="AH106" s="128"/>
      <c r="AI106" s="175">
        <v>44071.375</v>
      </c>
      <c r="AJ106" s="175">
        <v>44071.69583333333</v>
      </c>
      <c r="AK106" s="8" t="s">
        <v>363</v>
      </c>
      <c r="AL106" s="8" t="s">
        <v>361</v>
      </c>
      <c r="AM106" s="8" t="s">
        <v>518</v>
      </c>
      <c r="AN106" s="8" t="s">
        <v>311</v>
      </c>
      <c r="AQ106" s="128"/>
      <c r="AR106" s="128"/>
      <c r="AS106" s="128"/>
      <c r="AT106" s="128"/>
      <c r="AU106" s="128"/>
      <c r="AV106" s="128"/>
    </row>
    <row r="107" ht="16.5" customHeight="1">
      <c r="A107" s="170">
        <v>44070.0</v>
      </c>
      <c r="B107" s="8" t="s">
        <v>208</v>
      </c>
      <c r="C107" s="128"/>
      <c r="D107" s="128"/>
      <c r="E107" s="128"/>
      <c r="F107" s="128"/>
      <c r="G107" s="128"/>
      <c r="H107" s="128"/>
      <c r="I107" s="8">
        <v>29478.0</v>
      </c>
      <c r="J107" s="128"/>
      <c r="K107" s="128"/>
      <c r="L107" s="8">
        <v>30081.0</v>
      </c>
      <c r="M107" s="128"/>
      <c r="N107" s="128"/>
      <c r="O107" s="128"/>
      <c r="P107" s="8">
        <v>315112.0</v>
      </c>
      <c r="Q107" s="128"/>
      <c r="R107" s="128"/>
      <c r="S107" s="8">
        <v>7194.0</v>
      </c>
      <c r="T107" s="128"/>
      <c r="U107" s="8">
        <v>204017.0</v>
      </c>
      <c r="V107" s="174">
        <v>7194.0</v>
      </c>
      <c r="W107" s="174">
        <v>196823.0</v>
      </c>
      <c r="Y107" s="174">
        <v>9.0</v>
      </c>
      <c r="Z107" s="179">
        <v>713.0</v>
      </c>
      <c r="AB107" s="174">
        <v>220.0</v>
      </c>
      <c r="AE107" s="174">
        <v>6542.0</v>
      </c>
      <c r="AF107" s="174">
        <v>431.0</v>
      </c>
      <c r="AH107" s="128"/>
      <c r="AI107" s="175">
        <v>44070.375</v>
      </c>
      <c r="AJ107" s="175">
        <v>44070.72708333333</v>
      </c>
      <c r="AK107" s="8" t="s">
        <v>369</v>
      </c>
      <c r="AL107" s="8" t="s">
        <v>353</v>
      </c>
      <c r="AM107" s="8" t="s">
        <v>518</v>
      </c>
      <c r="AN107" s="8" t="s">
        <v>311</v>
      </c>
      <c r="AQ107" s="128"/>
      <c r="AR107" s="128"/>
      <c r="AS107" s="128"/>
      <c r="AT107" s="128"/>
      <c r="AU107" s="128"/>
      <c r="AV107" s="128"/>
    </row>
    <row r="108" ht="16.5" customHeight="1">
      <c r="A108" s="170">
        <v>44069.0</v>
      </c>
      <c r="B108" s="8" t="s">
        <v>208</v>
      </c>
      <c r="C108" s="128"/>
      <c r="D108" s="128"/>
      <c r="E108" s="128"/>
      <c r="F108" s="128"/>
      <c r="G108" s="128"/>
      <c r="H108" s="128"/>
      <c r="I108" s="8">
        <v>29414.0</v>
      </c>
      <c r="J108" s="128"/>
      <c r="K108" s="128"/>
      <c r="L108" s="8">
        <v>30010.0</v>
      </c>
      <c r="M108" s="128"/>
      <c r="N108" s="128"/>
      <c r="O108" s="128"/>
      <c r="P108" s="8">
        <v>310869.0</v>
      </c>
      <c r="Q108" s="128"/>
      <c r="R108" s="128"/>
      <c r="S108" s="8">
        <v>7159.0</v>
      </c>
      <c r="T108" s="128"/>
      <c r="U108" s="8">
        <v>201835.0</v>
      </c>
      <c r="V108" s="174">
        <v>7159.0</v>
      </c>
      <c r="W108" s="174">
        <v>194676.0</v>
      </c>
      <c r="Y108" s="174">
        <v>8.0</v>
      </c>
      <c r="Z108" s="179">
        <v>713.0</v>
      </c>
      <c r="AB108" s="174">
        <v>220.0</v>
      </c>
      <c r="AE108" s="174">
        <v>6510.0</v>
      </c>
      <c r="AF108" s="174">
        <v>430.0</v>
      </c>
      <c r="AH108" s="128"/>
      <c r="AI108" s="175">
        <v>44069.375</v>
      </c>
      <c r="AJ108" s="175">
        <v>44069.76388888889</v>
      </c>
      <c r="AK108" s="8" t="s">
        <v>326</v>
      </c>
      <c r="AL108" s="8" t="s">
        <v>317</v>
      </c>
      <c r="AM108" s="8" t="s">
        <v>518</v>
      </c>
      <c r="AN108" s="8" t="s">
        <v>311</v>
      </c>
      <c r="AQ108" s="128"/>
      <c r="AR108" s="128"/>
      <c r="AS108" s="128"/>
      <c r="AT108" s="128"/>
      <c r="AU108" s="128"/>
      <c r="AV108" s="128"/>
    </row>
    <row r="109" ht="16.5" customHeight="1">
      <c r="A109" s="170">
        <v>44068.0</v>
      </c>
      <c r="B109" s="8" t="s">
        <v>208</v>
      </c>
      <c r="C109" s="128"/>
      <c r="D109" s="128"/>
      <c r="E109" s="128"/>
      <c r="F109" s="128"/>
      <c r="G109" s="128"/>
      <c r="H109" s="128"/>
      <c r="I109" s="8">
        <v>29322.0</v>
      </c>
      <c r="J109" s="128"/>
      <c r="K109" s="128"/>
      <c r="L109" s="8">
        <v>29911.0</v>
      </c>
      <c r="M109" s="128"/>
      <c r="N109" s="128"/>
      <c r="O109" s="128"/>
      <c r="P109" s="8">
        <v>307293.0</v>
      </c>
      <c r="Q109" s="128"/>
      <c r="R109" s="128"/>
      <c r="S109" s="8">
        <v>7150.0</v>
      </c>
      <c r="T109" s="128"/>
      <c r="U109" s="8">
        <v>199871.0</v>
      </c>
      <c r="V109" s="174">
        <v>7150.0</v>
      </c>
      <c r="W109" s="174">
        <v>192721.0</v>
      </c>
      <c r="Y109" s="174">
        <v>8.0</v>
      </c>
      <c r="Z109" s="179">
        <v>713.0</v>
      </c>
      <c r="AB109" s="174">
        <v>220.0</v>
      </c>
      <c r="AE109" s="174">
        <v>6484.0</v>
      </c>
      <c r="AF109" s="174">
        <v>429.0</v>
      </c>
      <c r="AH109" s="128"/>
      <c r="AI109" s="175">
        <v>44068.375</v>
      </c>
      <c r="AJ109" s="175">
        <v>44068.72916666667</v>
      </c>
      <c r="AK109" s="8" t="s">
        <v>315</v>
      </c>
      <c r="AL109" s="8" t="s">
        <v>326</v>
      </c>
      <c r="AM109" s="8" t="s">
        <v>518</v>
      </c>
      <c r="AN109" s="8" t="s">
        <v>311</v>
      </c>
      <c r="AQ109" s="128"/>
      <c r="AR109" s="128"/>
      <c r="AS109" s="128"/>
      <c r="AT109" s="128"/>
      <c r="AU109" s="128"/>
      <c r="AV109" s="128"/>
    </row>
    <row r="110" ht="16.5" customHeight="1">
      <c r="A110" s="170">
        <v>44067.0</v>
      </c>
      <c r="B110" s="8" t="s">
        <v>208</v>
      </c>
      <c r="C110" s="128"/>
      <c r="D110" s="128"/>
      <c r="E110" s="128"/>
      <c r="F110" s="128"/>
      <c r="G110" s="128"/>
      <c r="H110" s="128"/>
      <c r="I110" s="8">
        <v>29258.0</v>
      </c>
      <c r="J110" s="128"/>
      <c r="K110" s="128"/>
      <c r="L110" s="8">
        <v>29844.0</v>
      </c>
      <c r="M110" s="128"/>
      <c r="N110" s="128"/>
      <c r="O110" s="128"/>
      <c r="P110" s="8">
        <v>304499.0</v>
      </c>
      <c r="Q110" s="128"/>
      <c r="R110" s="128"/>
      <c r="S110" s="8">
        <v>7134.0</v>
      </c>
      <c r="T110" s="128"/>
      <c r="U110" s="8">
        <v>198229.0</v>
      </c>
      <c r="V110" s="174">
        <v>7134.0</v>
      </c>
      <c r="W110" s="174">
        <v>191095.0</v>
      </c>
      <c r="Y110" s="174">
        <v>11.0</v>
      </c>
      <c r="Z110" s="179">
        <v>712.0</v>
      </c>
      <c r="AB110" s="174">
        <v>220.0</v>
      </c>
      <c r="AE110" s="174">
        <v>6450.0</v>
      </c>
      <c r="AF110" s="174">
        <v>429.0</v>
      </c>
      <c r="AH110" s="128"/>
      <c r="AI110" s="175">
        <v>44067.375</v>
      </c>
      <c r="AJ110" s="175">
        <v>44067.705555555556</v>
      </c>
      <c r="AK110" s="8" t="s">
        <v>368</v>
      </c>
      <c r="AL110" s="8" t="s">
        <v>325</v>
      </c>
      <c r="AM110" s="8" t="s">
        <v>518</v>
      </c>
      <c r="AN110" s="8" t="s">
        <v>311</v>
      </c>
      <c r="AQ110" s="128"/>
      <c r="AR110" s="128"/>
      <c r="AS110" s="128"/>
      <c r="AT110" s="128"/>
      <c r="AU110" s="128"/>
      <c r="AV110" s="128"/>
    </row>
    <row r="111" ht="16.5" customHeight="1">
      <c r="A111" s="170">
        <v>44066.0</v>
      </c>
      <c r="B111" s="8" t="s">
        <v>208</v>
      </c>
      <c r="C111" s="128"/>
      <c r="D111" s="128"/>
      <c r="E111" s="128"/>
      <c r="F111" s="128"/>
      <c r="G111" s="128"/>
      <c r="H111" s="128"/>
      <c r="I111" s="8">
        <v>29236.0</v>
      </c>
      <c r="J111" s="128"/>
      <c r="K111" s="128"/>
      <c r="L111" s="8">
        <v>29819.0</v>
      </c>
      <c r="M111" s="128"/>
      <c r="N111" s="128"/>
      <c r="O111" s="128"/>
      <c r="P111" s="8">
        <v>301316.0</v>
      </c>
      <c r="Q111" s="128"/>
      <c r="R111" s="128"/>
      <c r="S111" s="8">
        <v>7107.0</v>
      </c>
      <c r="T111" s="128"/>
      <c r="U111" s="8">
        <v>196064.0</v>
      </c>
      <c r="V111" s="174">
        <v>7107.0</v>
      </c>
      <c r="W111" s="174">
        <v>188957.0</v>
      </c>
      <c r="Y111" s="174">
        <v>12.0</v>
      </c>
      <c r="Z111" s="179">
        <v>711.0</v>
      </c>
      <c r="AB111" s="174">
        <v>220.0</v>
      </c>
      <c r="AE111" s="174">
        <v>6428.0</v>
      </c>
      <c r="AF111" s="174">
        <v>429.0</v>
      </c>
      <c r="AH111" s="128"/>
      <c r="AI111" s="175">
        <v>44066.375</v>
      </c>
      <c r="AJ111" s="175">
        <v>44066.711805555555</v>
      </c>
      <c r="AK111" s="8" t="s">
        <v>309</v>
      </c>
      <c r="AL111" s="8" t="s">
        <v>339</v>
      </c>
      <c r="AM111" s="8" t="s">
        <v>518</v>
      </c>
      <c r="AN111" s="8" t="s">
        <v>311</v>
      </c>
      <c r="AQ111" s="128"/>
      <c r="AR111" s="128"/>
      <c r="AS111" s="128"/>
      <c r="AT111" s="128"/>
      <c r="AU111" s="128"/>
      <c r="AV111" s="128"/>
    </row>
    <row r="112" ht="16.5" customHeight="1">
      <c r="A112" s="170">
        <v>44065.0</v>
      </c>
      <c r="B112" s="8" t="s">
        <v>208</v>
      </c>
      <c r="C112" s="128"/>
      <c r="D112" s="128"/>
      <c r="E112" s="128"/>
      <c r="F112" s="128"/>
      <c r="G112" s="128"/>
      <c r="H112" s="128"/>
      <c r="I112" s="8">
        <v>29166.0</v>
      </c>
      <c r="J112" s="128"/>
      <c r="K112" s="128"/>
      <c r="L112" s="8">
        <v>29743.0</v>
      </c>
      <c r="M112" s="128"/>
      <c r="N112" s="128"/>
      <c r="O112" s="128"/>
      <c r="P112" s="8">
        <v>298850.0</v>
      </c>
      <c r="Q112" s="128"/>
      <c r="R112" s="128"/>
      <c r="S112" s="8">
        <v>7092.0</v>
      </c>
      <c r="T112" s="128"/>
      <c r="U112" s="8">
        <v>194675.0</v>
      </c>
      <c r="V112" s="174">
        <v>7092.0</v>
      </c>
      <c r="W112" s="174">
        <v>187583.0</v>
      </c>
      <c r="Y112" s="174">
        <v>14.0</v>
      </c>
      <c r="Z112" s="179">
        <v>710.0</v>
      </c>
      <c r="AB112" s="174">
        <v>220.0</v>
      </c>
      <c r="AE112" s="174">
        <v>6405.0</v>
      </c>
      <c r="AF112" s="174">
        <v>429.0</v>
      </c>
      <c r="AH112" s="128"/>
      <c r="AI112" s="175">
        <v>44065.375</v>
      </c>
      <c r="AJ112" s="175">
        <v>44065.709027777775</v>
      </c>
      <c r="AK112" s="8" t="s">
        <v>519</v>
      </c>
      <c r="AL112" s="8" t="s">
        <v>317</v>
      </c>
      <c r="AM112" s="8" t="s">
        <v>518</v>
      </c>
      <c r="AN112" s="8" t="s">
        <v>311</v>
      </c>
      <c r="AQ112" s="128"/>
      <c r="AR112" s="128"/>
      <c r="AS112" s="128"/>
      <c r="AT112" s="128"/>
      <c r="AU112" s="128"/>
      <c r="AV112" s="128"/>
    </row>
    <row r="113" ht="16.5" customHeight="1">
      <c r="A113" s="170">
        <v>44064.0</v>
      </c>
      <c r="B113" s="8" t="s">
        <v>208</v>
      </c>
      <c r="C113" s="128"/>
      <c r="D113" s="128"/>
      <c r="E113" s="128"/>
      <c r="F113" s="128"/>
      <c r="G113" s="128"/>
      <c r="H113" s="128"/>
      <c r="I113" s="8">
        <v>28924.0</v>
      </c>
      <c r="J113" s="128"/>
      <c r="K113" s="128"/>
      <c r="L113" s="8">
        <v>29490.0</v>
      </c>
      <c r="M113" s="128"/>
      <c r="N113" s="128"/>
      <c r="O113" s="128"/>
      <c r="P113" s="8">
        <v>290010.0</v>
      </c>
      <c r="Q113" s="128"/>
      <c r="R113" s="128"/>
      <c r="S113" s="8">
        <v>7050.0</v>
      </c>
      <c r="T113" s="128"/>
      <c r="U113" s="8">
        <v>189682.0</v>
      </c>
      <c r="V113" s="174">
        <v>7050.0</v>
      </c>
      <c r="W113" s="174">
        <v>182632.0</v>
      </c>
      <c r="Y113" s="174">
        <v>11.0</v>
      </c>
      <c r="Z113" s="179">
        <v>710.0</v>
      </c>
      <c r="AB113" s="174">
        <v>220.0</v>
      </c>
      <c r="AE113" s="174">
        <v>6367.0</v>
      </c>
      <c r="AF113" s="174">
        <v>428.0</v>
      </c>
      <c r="AH113" s="128"/>
      <c r="AI113" s="175">
        <v>44063.375</v>
      </c>
      <c r="AJ113" s="175">
        <v>44064.722916666666</v>
      </c>
      <c r="AK113" s="8" t="s">
        <v>315</v>
      </c>
      <c r="AL113" s="8" t="s">
        <v>353</v>
      </c>
      <c r="AM113" s="8" t="s">
        <v>518</v>
      </c>
      <c r="AN113" s="8" t="s">
        <v>311</v>
      </c>
      <c r="AQ113" s="128"/>
      <c r="AR113" s="128"/>
      <c r="AS113" s="128"/>
      <c r="AT113" s="128"/>
      <c r="AU113" s="128"/>
      <c r="AV113" s="128"/>
    </row>
    <row r="114" ht="16.5" customHeight="1">
      <c r="A114" s="170">
        <v>44063.0</v>
      </c>
      <c r="B114" s="8" t="s">
        <v>208</v>
      </c>
      <c r="C114" s="128"/>
      <c r="D114" s="128"/>
      <c r="E114" s="128"/>
      <c r="F114" s="128"/>
      <c r="G114" s="128"/>
      <c r="H114" s="128"/>
      <c r="I114" s="8">
        <v>28924.0</v>
      </c>
      <c r="J114" s="128"/>
      <c r="K114" s="128"/>
      <c r="L114" s="8">
        <v>29490.0</v>
      </c>
      <c r="M114" s="128"/>
      <c r="N114" s="128"/>
      <c r="O114" s="128"/>
      <c r="P114" s="8">
        <v>290010.0</v>
      </c>
      <c r="Q114" s="128"/>
      <c r="R114" s="128"/>
      <c r="S114" s="8">
        <v>7050.0</v>
      </c>
      <c r="T114" s="128"/>
      <c r="U114" s="8">
        <v>189682.0</v>
      </c>
      <c r="V114" s="174">
        <v>7050.0</v>
      </c>
      <c r="W114" s="174">
        <v>182632.0</v>
      </c>
      <c r="Y114" s="174">
        <v>11.0</v>
      </c>
      <c r="Z114" s="179">
        <v>710.0</v>
      </c>
      <c r="AB114" s="174">
        <v>220.0</v>
      </c>
      <c r="AE114" s="174">
        <v>6367.0</v>
      </c>
      <c r="AF114" s="174">
        <v>428.0</v>
      </c>
      <c r="AH114" s="128"/>
      <c r="AI114" s="175">
        <v>44063.375</v>
      </c>
      <c r="AJ114" s="175">
        <v>44063.731944444444</v>
      </c>
      <c r="AK114" s="8" t="s">
        <v>366</v>
      </c>
      <c r="AL114" s="8" t="s">
        <v>334</v>
      </c>
      <c r="AM114" s="8" t="s">
        <v>518</v>
      </c>
      <c r="AN114" s="8" t="s">
        <v>311</v>
      </c>
      <c r="AQ114" s="128"/>
      <c r="AR114" s="128"/>
      <c r="AS114" s="128"/>
      <c r="AT114" s="128"/>
      <c r="AU114" s="128"/>
      <c r="AV114" s="128"/>
    </row>
    <row r="115" ht="16.5" customHeight="1">
      <c r="A115" s="170">
        <v>44062.0</v>
      </c>
      <c r="B115" s="8" t="s">
        <v>208</v>
      </c>
      <c r="C115" s="128"/>
      <c r="D115" s="128"/>
      <c r="E115" s="128"/>
      <c r="F115" s="128"/>
      <c r="G115" s="128"/>
      <c r="H115" s="128"/>
      <c r="I115" s="8">
        <v>28837.0</v>
      </c>
      <c r="J115" s="128"/>
      <c r="K115" s="128"/>
      <c r="L115" s="8">
        <v>29398.0</v>
      </c>
      <c r="M115" s="128"/>
      <c r="N115" s="128"/>
      <c r="O115" s="128"/>
      <c r="P115" s="8">
        <v>287074.0</v>
      </c>
      <c r="Q115" s="128"/>
      <c r="R115" s="128"/>
      <c r="S115" s="8">
        <v>7036.0</v>
      </c>
      <c r="T115" s="128"/>
      <c r="U115" s="8">
        <v>188009.0</v>
      </c>
      <c r="V115" s="174">
        <v>7036.0</v>
      </c>
      <c r="W115" s="174">
        <v>180973.0</v>
      </c>
      <c r="Y115" s="174">
        <v>12.0</v>
      </c>
      <c r="Z115" s="179">
        <v>712.0</v>
      </c>
      <c r="AB115" s="174">
        <v>220.0</v>
      </c>
      <c r="AE115" s="174">
        <v>6347.0</v>
      </c>
      <c r="AF115" s="174">
        <v>427.0</v>
      </c>
      <c r="AH115" s="128"/>
      <c r="AI115" s="175">
        <v>44062.375</v>
      </c>
      <c r="AJ115" s="176">
        <v>44062.69305555556</v>
      </c>
      <c r="AK115" s="8" t="s">
        <v>449</v>
      </c>
      <c r="AL115" s="8" t="s">
        <v>317</v>
      </c>
      <c r="AM115" s="8" t="s">
        <v>518</v>
      </c>
      <c r="AN115" s="8" t="s">
        <v>311</v>
      </c>
      <c r="AQ115" s="128"/>
      <c r="AR115" s="128"/>
      <c r="AS115" s="128"/>
      <c r="AT115" s="128"/>
      <c r="AU115" s="128"/>
      <c r="AV115" s="128"/>
    </row>
    <row r="116" ht="16.5" customHeight="1">
      <c r="A116" s="170">
        <v>44061.0</v>
      </c>
      <c r="B116" s="8" t="s">
        <v>208</v>
      </c>
      <c r="C116" s="128"/>
      <c r="D116" s="128"/>
      <c r="E116" s="128"/>
      <c r="F116" s="128"/>
      <c r="G116" s="128"/>
      <c r="H116" s="128"/>
      <c r="I116" s="8">
        <v>28782.0</v>
      </c>
      <c r="J116" s="128"/>
      <c r="K116" s="128"/>
      <c r="L116" s="8">
        <v>29339.0</v>
      </c>
      <c r="M116" s="128"/>
      <c r="N116" s="128"/>
      <c r="O116" s="128"/>
      <c r="P116" s="8">
        <v>284757.0</v>
      </c>
      <c r="Q116" s="128"/>
      <c r="R116" s="128"/>
      <c r="S116" s="8">
        <v>7017.0</v>
      </c>
      <c r="T116" s="128"/>
      <c r="U116" s="8">
        <v>186907.0</v>
      </c>
      <c r="V116" s="174">
        <v>7017.0</v>
      </c>
      <c r="W116" s="174">
        <v>179890.0</v>
      </c>
      <c r="Y116" s="174">
        <v>12.0</v>
      </c>
      <c r="Z116" s="179">
        <v>712.0</v>
      </c>
      <c r="AB116" s="174">
        <v>220.0</v>
      </c>
      <c r="AE116" s="174">
        <v>6333.0</v>
      </c>
      <c r="AF116" s="174">
        <v>424.0</v>
      </c>
      <c r="AH116" s="128"/>
      <c r="AI116" s="175">
        <v>44061.375</v>
      </c>
      <c r="AJ116" s="176">
        <v>44061.69583333333</v>
      </c>
      <c r="AK116" s="8" t="s">
        <v>366</v>
      </c>
      <c r="AL116" s="8" t="s">
        <v>326</v>
      </c>
      <c r="AM116" s="8" t="s">
        <v>518</v>
      </c>
      <c r="AN116" s="8" t="s">
        <v>311</v>
      </c>
      <c r="AQ116" s="128"/>
      <c r="AR116" s="128"/>
      <c r="AS116" s="128"/>
      <c r="AT116" s="128"/>
      <c r="AU116" s="128"/>
      <c r="AV116" s="128"/>
    </row>
    <row r="117" ht="16.5" customHeight="1">
      <c r="A117" s="170">
        <v>44060.0</v>
      </c>
      <c r="B117" s="8" t="s">
        <v>208</v>
      </c>
      <c r="C117" s="128"/>
      <c r="D117" s="128"/>
      <c r="E117" s="128"/>
      <c r="F117" s="128"/>
      <c r="G117" s="128"/>
      <c r="H117" s="128"/>
      <c r="I117" s="8">
        <v>28699.0</v>
      </c>
      <c r="J117" s="128"/>
      <c r="K117" s="128"/>
      <c r="L117" s="8">
        <v>29241.0</v>
      </c>
      <c r="M117" s="128"/>
      <c r="N117" s="128"/>
      <c r="O117" s="128"/>
      <c r="P117" s="8">
        <v>283133.0</v>
      </c>
      <c r="Q117" s="128"/>
      <c r="R117" s="128"/>
      <c r="S117" s="8">
        <v>7004.0</v>
      </c>
      <c r="T117" s="128"/>
      <c r="U117" s="8">
        <v>185971.0</v>
      </c>
      <c r="V117" s="174">
        <v>7004.0</v>
      </c>
      <c r="W117" s="174">
        <v>178967.0</v>
      </c>
      <c r="Y117" s="174">
        <v>15.0</v>
      </c>
      <c r="Z117" s="179">
        <v>709.0</v>
      </c>
      <c r="AB117" s="174">
        <v>218.0</v>
      </c>
      <c r="AE117" s="174">
        <v>6302.0</v>
      </c>
      <c r="AF117" s="174">
        <v>423.0</v>
      </c>
      <c r="AH117" s="128"/>
      <c r="AI117" s="175">
        <v>44060.375</v>
      </c>
      <c r="AJ117" s="175">
        <v>44060.709027777775</v>
      </c>
      <c r="AK117" s="8" t="s">
        <v>352</v>
      </c>
      <c r="AL117" s="8" t="s">
        <v>326</v>
      </c>
      <c r="AM117" s="8" t="s">
        <v>518</v>
      </c>
      <c r="AN117" s="8" t="s">
        <v>311</v>
      </c>
      <c r="AQ117" s="128"/>
      <c r="AR117" s="128"/>
      <c r="AS117" s="128"/>
      <c r="AT117" s="128"/>
      <c r="AU117" s="128"/>
      <c r="AV117" s="128"/>
    </row>
    <row r="118" ht="16.5" customHeight="1">
      <c r="A118" s="170">
        <v>44059.0</v>
      </c>
      <c r="B118" s="8" t="s">
        <v>208</v>
      </c>
      <c r="C118" s="128"/>
      <c r="D118" s="128"/>
      <c r="E118" s="128"/>
      <c r="F118" s="128"/>
      <c r="G118" s="128"/>
      <c r="H118" s="128"/>
      <c r="I118" s="8">
        <v>28671.0</v>
      </c>
      <c r="J118" s="128"/>
      <c r="K118" s="128"/>
      <c r="L118" s="8">
        <v>29225.0</v>
      </c>
      <c r="M118" s="128"/>
      <c r="N118" s="128"/>
      <c r="O118" s="128"/>
      <c r="P118" s="8">
        <v>281010.0</v>
      </c>
      <c r="Q118" s="128"/>
      <c r="R118" s="128"/>
      <c r="S118" s="8">
        <v>6988.0</v>
      </c>
      <c r="T118" s="128"/>
      <c r="U118" s="8">
        <v>184929.0</v>
      </c>
      <c r="V118" s="174">
        <v>6988.0</v>
      </c>
      <c r="W118" s="174">
        <v>177941.0</v>
      </c>
      <c r="Y118" s="174">
        <v>13.0</v>
      </c>
      <c r="Z118" s="179">
        <v>708.0</v>
      </c>
      <c r="AB118" s="174">
        <v>218.0</v>
      </c>
      <c r="AE118" s="174">
        <v>6287.0</v>
      </c>
      <c r="AF118" s="174">
        <v>423.0</v>
      </c>
      <c r="AH118" s="128"/>
      <c r="AI118" s="175">
        <v>44059.375</v>
      </c>
      <c r="AJ118" s="176">
        <v>44059.72222222222</v>
      </c>
      <c r="AK118" s="8" t="s">
        <v>315</v>
      </c>
      <c r="AL118" s="8" t="s">
        <v>353</v>
      </c>
      <c r="AM118" s="8" t="s">
        <v>518</v>
      </c>
      <c r="AN118" s="8" t="s">
        <v>311</v>
      </c>
      <c r="AQ118" s="128"/>
      <c r="AR118" s="128"/>
      <c r="AS118" s="128"/>
      <c r="AT118" s="128"/>
      <c r="AU118" s="128"/>
      <c r="AV118" s="128"/>
    </row>
    <row r="119" ht="16.5" customHeight="1">
      <c r="A119" s="170">
        <v>44058.0</v>
      </c>
      <c r="B119" s="8" t="s">
        <v>208</v>
      </c>
      <c r="C119" s="128"/>
      <c r="D119" s="128"/>
      <c r="E119" s="128"/>
      <c r="F119" s="128"/>
      <c r="G119" s="128"/>
      <c r="H119" s="128"/>
      <c r="I119" s="8">
        <v>28528.0</v>
      </c>
      <c r="J119" s="128"/>
      <c r="K119" s="128"/>
      <c r="L119" s="8">
        <v>29130.0</v>
      </c>
      <c r="M119" s="128"/>
      <c r="N119" s="128"/>
      <c r="O119" s="128"/>
      <c r="P119" s="8">
        <v>278912.0</v>
      </c>
      <c r="Q119" s="128"/>
      <c r="R119" s="128"/>
      <c r="S119" s="8">
        <v>6980.0</v>
      </c>
      <c r="T119" s="128"/>
      <c r="U119" s="8">
        <v>183377.0</v>
      </c>
      <c r="V119" s="174">
        <v>6980.0</v>
      </c>
      <c r="W119" s="174">
        <v>176397.0</v>
      </c>
      <c r="Y119" s="174">
        <v>15.0</v>
      </c>
      <c r="Z119" s="179">
        <v>706.0</v>
      </c>
      <c r="AB119" s="174">
        <v>218.0</v>
      </c>
      <c r="AE119" s="174">
        <v>6264.0</v>
      </c>
      <c r="AF119" s="174">
        <v>423.0</v>
      </c>
      <c r="AH119" s="128"/>
      <c r="AI119" s="175">
        <v>44058.375</v>
      </c>
      <c r="AJ119" s="176">
        <v>44058.680555555555</v>
      </c>
      <c r="AK119" s="8" t="s">
        <v>361</v>
      </c>
      <c r="AL119" s="8" t="s">
        <v>317</v>
      </c>
      <c r="AM119" s="8" t="s">
        <v>518</v>
      </c>
      <c r="AN119" s="8" t="s">
        <v>311</v>
      </c>
      <c r="AQ119" s="128"/>
      <c r="AR119" s="128"/>
      <c r="AS119" s="128"/>
      <c r="AT119" s="128"/>
      <c r="AU119" s="128"/>
      <c r="AV119" s="128"/>
    </row>
    <row r="120" ht="16.5" customHeight="1">
      <c r="A120" s="170">
        <v>44057.0</v>
      </c>
      <c r="B120" s="8" t="s">
        <v>208</v>
      </c>
      <c r="C120" s="128"/>
      <c r="D120" s="128"/>
      <c r="E120" s="128"/>
      <c r="F120" s="128"/>
      <c r="G120" s="128"/>
      <c r="H120" s="128"/>
      <c r="I120" s="8">
        <v>28351.0</v>
      </c>
      <c r="J120" s="128"/>
      <c r="K120" s="128"/>
      <c r="L120" s="8">
        <v>29016.0</v>
      </c>
      <c r="M120" s="128"/>
      <c r="N120" s="128"/>
      <c r="O120" s="128"/>
      <c r="P120" s="8">
        <v>275503.0</v>
      </c>
      <c r="Q120" s="128"/>
      <c r="R120" s="128"/>
      <c r="S120" s="8">
        <v>6921.0</v>
      </c>
      <c r="T120" s="128"/>
      <c r="U120" s="8">
        <v>181616.0</v>
      </c>
      <c r="V120" s="174">
        <v>6921.0</v>
      </c>
      <c r="W120" s="174">
        <v>174695.0</v>
      </c>
      <c r="Y120" s="174">
        <v>15.0</v>
      </c>
      <c r="Z120" s="179">
        <v>705.0</v>
      </c>
      <c r="AB120" s="174">
        <v>214.0</v>
      </c>
      <c r="AE120" s="174">
        <v>6190.0</v>
      </c>
      <c r="AF120" s="174">
        <v>422.0</v>
      </c>
      <c r="AH120" s="128"/>
      <c r="AI120" s="175">
        <v>44056.375</v>
      </c>
      <c r="AJ120" s="176">
        <v>44057.72708333333</v>
      </c>
      <c r="AK120" s="8" t="s">
        <v>345</v>
      </c>
      <c r="AL120" s="8" t="s">
        <v>360</v>
      </c>
      <c r="AM120" s="8" t="s">
        <v>518</v>
      </c>
      <c r="AN120" s="8" t="s">
        <v>311</v>
      </c>
      <c r="AQ120" s="128"/>
      <c r="AR120" s="128"/>
      <c r="AS120" s="128"/>
      <c r="AT120" s="128"/>
      <c r="AU120" s="128"/>
      <c r="AV120" s="128"/>
    </row>
    <row r="121" ht="16.5" customHeight="1">
      <c r="A121" s="170">
        <v>44056.0</v>
      </c>
      <c r="B121" s="8" t="s">
        <v>208</v>
      </c>
      <c r="C121" s="128"/>
      <c r="D121" s="128"/>
      <c r="E121" s="128"/>
      <c r="F121" s="128"/>
      <c r="G121" s="128"/>
      <c r="H121" s="128"/>
      <c r="I121" s="8">
        <v>28351.0</v>
      </c>
      <c r="J121" s="128"/>
      <c r="K121" s="128"/>
      <c r="L121" s="8">
        <v>28887.0</v>
      </c>
      <c r="M121" s="128"/>
      <c r="N121" s="128"/>
      <c r="O121" s="128"/>
      <c r="P121" s="8">
        <v>272051.0</v>
      </c>
      <c r="Q121" s="128"/>
      <c r="R121" s="128"/>
      <c r="S121" s="8">
        <v>6921.0</v>
      </c>
      <c r="T121" s="128"/>
      <c r="U121" s="8">
        <v>181616.0</v>
      </c>
      <c r="V121" s="174">
        <v>6921.0</v>
      </c>
      <c r="W121" s="174">
        <v>174695.0</v>
      </c>
      <c r="Y121" s="174">
        <v>15.0</v>
      </c>
      <c r="Z121" s="179">
        <v>705.0</v>
      </c>
      <c r="AB121" s="174">
        <v>214.0</v>
      </c>
      <c r="AE121" s="174">
        <v>6190.0</v>
      </c>
      <c r="AF121" s="174">
        <v>422.0</v>
      </c>
      <c r="AH121" s="128"/>
      <c r="AI121" s="175">
        <v>44056.375</v>
      </c>
      <c r="AJ121" s="176">
        <v>44056.73125</v>
      </c>
      <c r="AK121" s="8" t="s">
        <v>445</v>
      </c>
      <c r="AL121" s="8" t="s">
        <v>315</v>
      </c>
      <c r="AM121" s="8" t="s">
        <v>518</v>
      </c>
      <c r="AN121" s="8" t="s">
        <v>311</v>
      </c>
      <c r="AQ121" s="128"/>
      <c r="AR121" s="128"/>
      <c r="AS121" s="128"/>
      <c r="AT121" s="128"/>
      <c r="AU121" s="128"/>
      <c r="AV121" s="128"/>
    </row>
    <row r="122" ht="16.5" customHeight="1">
      <c r="A122" s="170">
        <v>44055.0</v>
      </c>
      <c r="B122" s="8" t="s">
        <v>208</v>
      </c>
      <c r="C122" s="128"/>
      <c r="D122" s="128"/>
      <c r="E122" s="128"/>
      <c r="F122" s="128"/>
      <c r="G122" s="128"/>
      <c r="H122" s="128"/>
      <c r="I122" s="8">
        <v>28195.0</v>
      </c>
      <c r="J122" s="128"/>
      <c r="K122" s="128"/>
      <c r="L122" s="8">
        <v>28710.0</v>
      </c>
      <c r="M122" s="128"/>
      <c r="N122" s="128"/>
      <c r="O122" s="128"/>
      <c r="P122" s="8">
        <v>267620.0</v>
      </c>
      <c r="Q122" s="128"/>
      <c r="R122" s="128"/>
      <c r="S122" s="8">
        <v>6887.0</v>
      </c>
      <c r="T122" s="128"/>
      <c r="U122" s="8">
        <v>180451.0</v>
      </c>
      <c r="V122" s="174">
        <v>6887.0</v>
      </c>
      <c r="W122" s="174">
        <v>173564.0</v>
      </c>
      <c r="Y122" s="174">
        <v>18.0</v>
      </c>
      <c r="Z122" s="179">
        <v>705.0</v>
      </c>
      <c r="AB122" s="174">
        <v>213.0</v>
      </c>
      <c r="AE122" s="174">
        <v>6162.0</v>
      </c>
      <c r="AF122" s="174">
        <v>420.0</v>
      </c>
      <c r="AH122" s="128"/>
      <c r="AI122" s="175">
        <v>44055.375</v>
      </c>
      <c r="AJ122" s="176">
        <v>44055.72986111111</v>
      </c>
      <c r="AK122" s="8" t="s">
        <v>344</v>
      </c>
      <c r="AL122" s="8" t="s">
        <v>317</v>
      </c>
      <c r="AM122" s="8" t="s">
        <v>518</v>
      </c>
      <c r="AN122" s="8" t="s">
        <v>311</v>
      </c>
      <c r="AQ122" s="128"/>
      <c r="AR122" s="128"/>
      <c r="AS122" s="128"/>
      <c r="AT122" s="128"/>
      <c r="AU122" s="128"/>
      <c r="AV122" s="128"/>
    </row>
    <row r="123" ht="16.5" customHeight="1">
      <c r="A123" s="170">
        <v>44054.0</v>
      </c>
      <c r="B123" s="8" t="s">
        <v>208</v>
      </c>
      <c r="C123" s="128"/>
      <c r="D123" s="128"/>
      <c r="E123" s="128"/>
      <c r="F123" s="128"/>
      <c r="G123" s="128"/>
      <c r="H123" s="128"/>
      <c r="I123" s="8">
        <v>28105.0</v>
      </c>
      <c r="J123" s="128"/>
      <c r="K123" s="128"/>
      <c r="L123" s="8">
        <v>28620.0</v>
      </c>
      <c r="M123" s="128"/>
      <c r="N123" s="128"/>
      <c r="O123" s="128"/>
      <c r="P123" s="8">
        <v>265028.0</v>
      </c>
      <c r="Q123" s="128"/>
      <c r="R123" s="128"/>
      <c r="S123" s="8">
        <v>6861.0</v>
      </c>
      <c r="T123" s="128"/>
      <c r="U123" s="8">
        <v>175399.0</v>
      </c>
      <c r="V123" s="174">
        <v>6861.0</v>
      </c>
      <c r="W123" s="174">
        <v>168538.0</v>
      </c>
      <c r="Y123" s="174">
        <v>21.0</v>
      </c>
      <c r="Z123" s="179">
        <v>705.0</v>
      </c>
      <c r="AB123" s="174">
        <v>211.0</v>
      </c>
      <c r="AE123" s="174">
        <v>6126.0</v>
      </c>
      <c r="AF123" s="174">
        <v>419.0</v>
      </c>
      <c r="AH123" s="128"/>
      <c r="AI123" s="175">
        <v>44054.375</v>
      </c>
      <c r="AJ123" s="175">
        <v>44054.736805555556</v>
      </c>
      <c r="AK123" s="8" t="s">
        <v>315</v>
      </c>
      <c r="AL123" s="8" t="s">
        <v>331</v>
      </c>
      <c r="AM123" s="8" t="s">
        <v>518</v>
      </c>
      <c r="AN123" s="8" t="s">
        <v>311</v>
      </c>
      <c r="AQ123" s="128"/>
      <c r="AR123" s="128"/>
      <c r="AS123" s="128"/>
      <c r="AT123" s="128"/>
      <c r="AU123" s="128"/>
      <c r="AV123" s="128"/>
    </row>
    <row r="124" ht="16.5" customHeight="1">
      <c r="A124" s="170">
        <v>44053.0</v>
      </c>
      <c r="B124" s="8" t="s">
        <v>208</v>
      </c>
      <c r="C124" s="128"/>
      <c r="D124" s="128"/>
      <c r="E124" s="128"/>
      <c r="F124" s="128"/>
      <c r="G124" s="128"/>
      <c r="H124" s="128"/>
      <c r="I124" s="8">
        <v>28046.0</v>
      </c>
      <c r="J124" s="128"/>
      <c r="K124" s="128"/>
      <c r="L124" s="8">
        <v>28541.0</v>
      </c>
      <c r="M124" s="128"/>
      <c r="N124" s="128"/>
      <c r="O124" s="128"/>
      <c r="P124" s="8">
        <v>262950.0</v>
      </c>
      <c r="Q124" s="128"/>
      <c r="R124" s="128"/>
      <c r="S124" s="8">
        <v>6840.0</v>
      </c>
      <c r="T124" s="128"/>
      <c r="U124" s="8">
        <v>174278.0</v>
      </c>
      <c r="V124" s="174">
        <v>6840.0</v>
      </c>
      <c r="W124" s="174">
        <v>167438.0</v>
      </c>
      <c r="Y124" s="174">
        <v>20.0</v>
      </c>
      <c r="Z124" s="179">
        <v>704.0</v>
      </c>
      <c r="AB124" s="174">
        <v>210.0</v>
      </c>
      <c r="AE124" s="174">
        <v>6095.0</v>
      </c>
      <c r="AF124" s="174">
        <v>419.0</v>
      </c>
      <c r="AH124" s="128"/>
      <c r="AI124" s="175">
        <v>44053.375</v>
      </c>
      <c r="AJ124" s="176">
        <v>44053.743055555555</v>
      </c>
      <c r="AK124" s="8" t="s">
        <v>398</v>
      </c>
      <c r="AL124" s="8" t="s">
        <v>323</v>
      </c>
      <c r="AM124" s="8" t="s">
        <v>518</v>
      </c>
      <c r="AN124" s="8" t="s">
        <v>311</v>
      </c>
      <c r="AQ124" s="128"/>
      <c r="AR124" s="128"/>
      <c r="AS124" s="128"/>
      <c r="AT124" s="128"/>
      <c r="AU124" s="128"/>
      <c r="AV124" s="128"/>
    </row>
    <row r="125" ht="16.5" customHeight="1">
      <c r="A125" s="170">
        <v>44052.0</v>
      </c>
      <c r="B125" s="8" t="s">
        <v>208</v>
      </c>
      <c r="C125" s="128"/>
      <c r="D125" s="128"/>
      <c r="E125" s="128"/>
      <c r="F125" s="128"/>
      <c r="G125" s="128"/>
      <c r="H125" s="128"/>
      <c r="I125" s="8">
        <v>27975.0</v>
      </c>
      <c r="J125" s="128"/>
      <c r="K125" s="128"/>
      <c r="L125" s="8">
        <v>28483.0</v>
      </c>
      <c r="M125" s="128"/>
      <c r="N125" s="128"/>
      <c r="O125" s="128"/>
      <c r="P125" s="8">
        <v>260008.0</v>
      </c>
      <c r="Q125" s="128"/>
      <c r="R125" s="128"/>
      <c r="S125" s="8">
        <v>6831.0</v>
      </c>
      <c r="T125" s="128"/>
      <c r="U125" s="8">
        <v>172585.0</v>
      </c>
      <c r="V125" s="174">
        <v>6831.0</v>
      </c>
      <c r="W125" s="174">
        <v>165754.0</v>
      </c>
      <c r="Y125" s="174">
        <v>23.0</v>
      </c>
      <c r="Z125" s="179">
        <v>701.0</v>
      </c>
      <c r="AB125" s="174">
        <v>210.0</v>
      </c>
      <c r="AE125" s="174">
        <v>6063.0</v>
      </c>
      <c r="AF125" s="174">
        <v>419.0</v>
      </c>
      <c r="AH125" s="128"/>
      <c r="AI125" s="175">
        <v>44052.375</v>
      </c>
      <c r="AJ125" s="176">
        <v>44052.7125</v>
      </c>
      <c r="AK125" s="8" t="s">
        <v>371</v>
      </c>
      <c r="AL125" s="8" t="s">
        <v>317</v>
      </c>
      <c r="AM125" s="8" t="s">
        <v>518</v>
      </c>
      <c r="AN125" s="8" t="s">
        <v>311</v>
      </c>
      <c r="AQ125" s="128"/>
      <c r="AR125" s="128"/>
      <c r="AS125" s="128"/>
      <c r="AT125" s="128"/>
      <c r="AU125" s="128"/>
      <c r="AV125" s="128"/>
    </row>
    <row r="126" ht="16.5" customHeight="1">
      <c r="A126" s="170">
        <v>44051.0</v>
      </c>
      <c r="B126" s="8" t="s">
        <v>208</v>
      </c>
      <c r="C126" s="128"/>
      <c r="D126" s="128"/>
      <c r="E126" s="128"/>
      <c r="F126" s="128"/>
      <c r="G126" s="128"/>
      <c r="H126" s="128"/>
      <c r="I126" s="8">
        <v>27857.0</v>
      </c>
      <c r="J126" s="128"/>
      <c r="K126" s="128"/>
      <c r="L126" s="8">
        <v>28372.0</v>
      </c>
      <c r="M126" s="128"/>
      <c r="N126" s="128"/>
      <c r="O126" s="128"/>
      <c r="P126" s="8">
        <v>257597.0</v>
      </c>
      <c r="Q126" s="128"/>
      <c r="R126" s="128"/>
      <c r="S126" s="8">
        <v>6818.0</v>
      </c>
      <c r="T126" s="128"/>
      <c r="U126" s="8">
        <v>171251.0</v>
      </c>
      <c r="V126" s="174">
        <v>6818.0</v>
      </c>
      <c r="W126" s="174">
        <v>164433.0</v>
      </c>
      <c r="Y126" s="174">
        <v>24.0</v>
      </c>
      <c r="Z126" s="179">
        <v>700.0</v>
      </c>
      <c r="AB126" s="174">
        <v>209.0</v>
      </c>
      <c r="AE126" s="174">
        <v>6049.0</v>
      </c>
      <c r="AF126" s="174">
        <v>419.0</v>
      </c>
      <c r="AH126" s="128"/>
      <c r="AI126" s="175">
        <v>44051.375</v>
      </c>
      <c r="AJ126" s="176">
        <v>44051.72361111111</v>
      </c>
      <c r="AK126" s="8" t="s">
        <v>323</v>
      </c>
      <c r="AL126" s="8" t="s">
        <v>325</v>
      </c>
      <c r="AM126" s="8" t="s">
        <v>518</v>
      </c>
      <c r="AN126" s="8" t="s">
        <v>311</v>
      </c>
      <c r="AQ126" s="128"/>
      <c r="AR126" s="128"/>
      <c r="AS126" s="128"/>
      <c r="AT126" s="128"/>
      <c r="AU126" s="128"/>
      <c r="AV126" s="128"/>
    </row>
    <row r="127" ht="16.5" customHeight="1">
      <c r="A127" s="170">
        <v>44050.0</v>
      </c>
      <c r="B127" s="8" t="s">
        <v>208</v>
      </c>
      <c r="C127" s="128"/>
      <c r="D127" s="128"/>
      <c r="E127" s="128"/>
      <c r="F127" s="128"/>
      <c r="G127" s="128"/>
      <c r="H127" s="128"/>
      <c r="I127" s="8">
        <v>27611.0</v>
      </c>
      <c r="J127" s="128"/>
      <c r="K127" s="128"/>
      <c r="L127" s="8">
        <v>28241.0</v>
      </c>
      <c r="M127" s="128"/>
      <c r="N127" s="128"/>
      <c r="O127" s="128"/>
      <c r="P127" s="8">
        <v>254522.0</v>
      </c>
      <c r="Q127" s="128"/>
      <c r="R127" s="128"/>
      <c r="S127" s="8">
        <v>6742.0</v>
      </c>
      <c r="T127" s="128"/>
      <c r="U127" s="8">
        <v>168465.0</v>
      </c>
      <c r="V127" s="174">
        <v>6742.0</v>
      </c>
      <c r="W127" s="174">
        <v>161723.0</v>
      </c>
      <c r="Y127" s="174">
        <v>21.0</v>
      </c>
      <c r="Z127" s="179">
        <v>699.0</v>
      </c>
      <c r="AB127" s="174">
        <v>209.0</v>
      </c>
      <c r="AE127" s="174">
        <v>5941.0</v>
      </c>
      <c r="AF127" s="174">
        <v>419.0</v>
      </c>
      <c r="AH127" s="128"/>
      <c r="AI127" s="175">
        <v>44049.375</v>
      </c>
      <c r="AJ127" s="176">
        <v>44050.68819444445</v>
      </c>
      <c r="AK127" s="8" t="s">
        <v>378</v>
      </c>
      <c r="AL127" s="8" t="s">
        <v>317</v>
      </c>
      <c r="AM127" s="8" t="s">
        <v>518</v>
      </c>
      <c r="AN127" s="8" t="s">
        <v>311</v>
      </c>
      <c r="AQ127" s="128"/>
      <c r="AR127" s="128"/>
      <c r="AS127" s="128"/>
      <c r="AT127" s="128"/>
      <c r="AU127" s="128"/>
      <c r="AV127" s="128"/>
    </row>
    <row r="128" ht="16.5" customHeight="1">
      <c r="A128" s="170">
        <v>44049.0</v>
      </c>
      <c r="B128" s="8" t="s">
        <v>208</v>
      </c>
      <c r="C128" s="128"/>
      <c r="D128" s="128"/>
      <c r="E128" s="128"/>
      <c r="F128" s="128"/>
      <c r="G128" s="128"/>
      <c r="H128" s="128"/>
      <c r="I128" s="8">
        <v>27506.0</v>
      </c>
      <c r="J128" s="128"/>
      <c r="K128" s="128"/>
      <c r="L128" s="8">
        <v>28108.0</v>
      </c>
      <c r="M128" s="128"/>
      <c r="N128" s="128"/>
      <c r="O128" s="128"/>
      <c r="P128" s="8">
        <v>251509.0</v>
      </c>
      <c r="Q128" s="128"/>
      <c r="R128" s="128"/>
      <c r="S128" s="8">
        <v>6719.0</v>
      </c>
      <c r="T128" s="128"/>
      <c r="U128" s="8">
        <v>167407.0</v>
      </c>
      <c r="V128" s="174">
        <v>6719.0</v>
      </c>
      <c r="W128" s="174">
        <v>160688.0</v>
      </c>
      <c r="Y128" s="174">
        <v>20.0</v>
      </c>
      <c r="Z128" s="179">
        <v>698.0</v>
      </c>
      <c r="AB128" s="174">
        <v>209.0</v>
      </c>
      <c r="AE128" s="174">
        <v>5923.0</v>
      </c>
      <c r="AF128" s="174">
        <v>418.0</v>
      </c>
      <c r="AH128" s="128"/>
      <c r="AI128" s="175">
        <v>44048.375</v>
      </c>
      <c r="AJ128" s="176">
        <v>44049.695138888885</v>
      </c>
      <c r="AK128" s="8" t="s">
        <v>309</v>
      </c>
      <c r="AL128" s="8" t="s">
        <v>317</v>
      </c>
      <c r="AM128" s="8" t="s">
        <v>518</v>
      </c>
      <c r="AN128" s="8" t="s">
        <v>311</v>
      </c>
      <c r="AQ128" s="128"/>
      <c r="AR128" s="128"/>
      <c r="AS128" s="128"/>
      <c r="AT128" s="128"/>
      <c r="AU128" s="128"/>
      <c r="AV128" s="128"/>
    </row>
    <row r="129" ht="16.5" customHeight="1">
      <c r="A129" s="170">
        <v>44048.0</v>
      </c>
      <c r="B129" s="8" t="s">
        <v>208</v>
      </c>
      <c r="C129" s="128"/>
      <c r="D129" s="128"/>
      <c r="E129" s="128"/>
      <c r="F129" s="128"/>
      <c r="G129" s="128"/>
      <c r="H129" s="128"/>
      <c r="I129" s="8">
        <v>27364.0</v>
      </c>
      <c r="J129" s="128"/>
      <c r="K129" s="128"/>
      <c r="L129" s="8">
        <v>27977.0</v>
      </c>
      <c r="M129" s="128"/>
      <c r="N129" s="128"/>
      <c r="O129" s="128"/>
      <c r="P129" s="8">
        <v>249006.0</v>
      </c>
      <c r="Q129" s="128"/>
      <c r="R129" s="128"/>
      <c r="S129" s="8">
        <v>6693.0</v>
      </c>
      <c r="T129" s="128"/>
      <c r="U129" s="8">
        <v>165976.0</v>
      </c>
      <c r="V129" s="174">
        <v>6693.0</v>
      </c>
      <c r="W129" s="174">
        <v>159283.0</v>
      </c>
      <c r="Y129" s="174">
        <v>23.0</v>
      </c>
      <c r="Z129" s="179">
        <v>698.0</v>
      </c>
      <c r="AB129" s="174">
        <v>209.0</v>
      </c>
      <c r="AE129" s="174">
        <v>5915.0</v>
      </c>
      <c r="AF129" s="174">
        <v>418.0</v>
      </c>
      <c r="AH129" s="128"/>
      <c r="AI129" s="175">
        <v>44047.375</v>
      </c>
      <c r="AJ129" s="176">
        <v>44048.70138888889</v>
      </c>
      <c r="AK129" s="8" t="s">
        <v>455</v>
      </c>
      <c r="AL129" s="8" t="s">
        <v>315</v>
      </c>
      <c r="AM129" s="8" t="s">
        <v>518</v>
      </c>
      <c r="AN129" s="8" t="s">
        <v>311</v>
      </c>
      <c r="AQ129" s="128"/>
      <c r="AR129" s="128"/>
      <c r="AS129" s="128"/>
      <c r="AT129" s="128"/>
      <c r="AU129" s="128"/>
      <c r="AV129" s="128"/>
    </row>
    <row r="130" ht="16.5" customHeight="1">
      <c r="A130" s="170">
        <v>44047.0</v>
      </c>
      <c r="B130" s="8" t="s">
        <v>208</v>
      </c>
      <c r="C130" s="128"/>
      <c r="D130" s="128"/>
      <c r="E130" s="128"/>
      <c r="F130" s="128"/>
      <c r="G130" s="128"/>
      <c r="H130" s="128"/>
      <c r="I130" s="8">
        <v>27314.0</v>
      </c>
      <c r="J130" s="128"/>
      <c r="K130" s="128"/>
      <c r="L130" s="8">
        <v>27830.0</v>
      </c>
      <c r="M130" s="128"/>
      <c r="N130" s="128"/>
      <c r="O130" s="128"/>
      <c r="P130" s="8">
        <v>246591.0</v>
      </c>
      <c r="Q130" s="128"/>
      <c r="R130" s="128"/>
      <c r="S130" s="8">
        <v>6660.0</v>
      </c>
      <c r="T130" s="128"/>
      <c r="U130" s="8">
        <v>164836.0</v>
      </c>
      <c r="V130" s="174">
        <v>6660.0</v>
      </c>
      <c r="W130" s="174">
        <v>158176.0</v>
      </c>
      <c r="Y130" s="174">
        <v>23.0</v>
      </c>
      <c r="Z130" s="179">
        <v>697.0</v>
      </c>
      <c r="AB130" s="174">
        <v>209.0</v>
      </c>
      <c r="AE130" s="174">
        <v>5848.0</v>
      </c>
      <c r="AF130" s="174">
        <v>417.0</v>
      </c>
      <c r="AH130" s="128"/>
      <c r="AI130" s="175">
        <v>44046.375</v>
      </c>
      <c r="AJ130" s="176">
        <v>44047.725</v>
      </c>
      <c r="AK130" s="8" t="s">
        <v>441</v>
      </c>
      <c r="AL130" s="8" t="s">
        <v>353</v>
      </c>
      <c r="AM130" s="8" t="s">
        <v>518</v>
      </c>
      <c r="AN130" s="8" t="s">
        <v>311</v>
      </c>
      <c r="AQ130" s="128"/>
      <c r="AR130" s="128"/>
      <c r="AS130" s="128"/>
      <c r="AT130" s="128"/>
      <c r="AU130" s="128"/>
      <c r="AV130" s="128"/>
    </row>
    <row r="131" ht="16.5" customHeight="1">
      <c r="A131" s="170">
        <v>44046.0</v>
      </c>
      <c r="B131" s="8" t="s">
        <v>208</v>
      </c>
      <c r="C131" s="128"/>
      <c r="D131" s="128"/>
      <c r="E131" s="128"/>
      <c r="F131" s="128"/>
      <c r="G131" s="128"/>
      <c r="H131" s="128"/>
      <c r="I131" s="8">
        <v>27251.0</v>
      </c>
      <c r="J131" s="128"/>
      <c r="K131" s="128"/>
      <c r="L131" s="8">
        <v>27753.0</v>
      </c>
      <c r="M131" s="128"/>
      <c r="N131" s="128"/>
      <c r="O131" s="128"/>
      <c r="P131" s="8">
        <v>243785.0</v>
      </c>
      <c r="Q131" s="128"/>
      <c r="R131" s="128"/>
      <c r="S131" s="8">
        <v>6634.0</v>
      </c>
      <c r="T131" s="128"/>
      <c r="U131" s="8">
        <v>162622.0</v>
      </c>
      <c r="V131" s="174">
        <v>6634.0</v>
      </c>
      <c r="W131" s="174">
        <v>155988.0</v>
      </c>
      <c r="Y131" s="174">
        <v>24.0</v>
      </c>
      <c r="Z131" s="179">
        <v>696.0</v>
      </c>
      <c r="AB131" s="174">
        <v>209.0</v>
      </c>
      <c r="AE131" s="174">
        <v>5820.0</v>
      </c>
      <c r="AF131" s="174">
        <v>417.0</v>
      </c>
      <c r="AH131" s="128"/>
      <c r="AI131" s="175">
        <v>44045.375</v>
      </c>
      <c r="AJ131" s="176">
        <v>44046.725694444445</v>
      </c>
      <c r="AK131" s="8" t="s">
        <v>352</v>
      </c>
      <c r="AL131" s="8" t="s">
        <v>317</v>
      </c>
      <c r="AM131" s="8" t="s">
        <v>518</v>
      </c>
      <c r="AN131" s="8" t="s">
        <v>311</v>
      </c>
      <c r="AQ131" s="128"/>
      <c r="AR131" s="128"/>
      <c r="AS131" s="128"/>
      <c r="AT131" s="128"/>
      <c r="AU131" s="128"/>
      <c r="AV131" s="128"/>
    </row>
    <row r="132" ht="16.5" customHeight="1">
      <c r="A132" s="170">
        <v>44045.0</v>
      </c>
      <c r="B132" s="8" t="s">
        <v>208</v>
      </c>
      <c r="C132" s="128"/>
      <c r="D132" s="128"/>
      <c r="E132" s="128"/>
      <c r="F132" s="128"/>
      <c r="G132" s="128"/>
      <c r="H132" s="128"/>
      <c r="I132" s="8">
        <v>27088.0</v>
      </c>
      <c r="J132" s="128"/>
      <c r="K132" s="128"/>
      <c r="L132" s="8">
        <v>27694.0</v>
      </c>
      <c r="M132" s="128"/>
      <c r="N132" s="128"/>
      <c r="O132" s="128"/>
      <c r="P132" s="8">
        <v>240675.0</v>
      </c>
      <c r="Q132" s="128"/>
      <c r="R132" s="128"/>
      <c r="S132" s="8">
        <v>6613.0</v>
      </c>
      <c r="T132" s="128"/>
      <c r="U132" s="8">
        <v>160962.0</v>
      </c>
      <c r="V132" s="174">
        <v>6613.0</v>
      </c>
      <c r="W132" s="174">
        <v>154349.0</v>
      </c>
      <c r="Y132" s="174">
        <v>22.0</v>
      </c>
      <c r="Z132" s="179">
        <v>695.0</v>
      </c>
      <c r="AB132" s="174">
        <v>208.0</v>
      </c>
      <c r="AE132" s="174">
        <v>5794.0</v>
      </c>
      <c r="AF132" s="174">
        <v>416.0</v>
      </c>
      <c r="AH132" s="128"/>
      <c r="AI132" s="175">
        <v>44044.375</v>
      </c>
      <c r="AJ132" s="176">
        <v>44045.756944444445</v>
      </c>
      <c r="AK132" s="8" t="s">
        <v>441</v>
      </c>
      <c r="AL132" s="8" t="s">
        <v>341</v>
      </c>
      <c r="AM132" s="8" t="s">
        <v>518</v>
      </c>
      <c r="AN132" s="8" t="s">
        <v>311</v>
      </c>
      <c r="AQ132" s="128"/>
      <c r="AR132" s="128"/>
      <c r="AS132" s="128"/>
      <c r="AT132" s="128"/>
      <c r="AU132" s="128"/>
      <c r="AV132" s="128"/>
    </row>
    <row r="133" ht="16.5" customHeight="1">
      <c r="A133" s="170">
        <v>44044.0</v>
      </c>
      <c r="B133" s="8" t="s">
        <v>208</v>
      </c>
      <c r="C133" s="128"/>
      <c r="D133" s="128"/>
      <c r="E133" s="128"/>
      <c r="F133" s="128"/>
      <c r="G133" s="128"/>
      <c r="H133" s="128"/>
      <c r="I133" s="8">
        <v>27088.0</v>
      </c>
      <c r="J133" s="128"/>
      <c r="K133" s="128"/>
      <c r="L133" s="8">
        <v>27535.0</v>
      </c>
      <c r="M133" s="128"/>
      <c r="N133" s="128"/>
      <c r="O133" s="128"/>
      <c r="P133" s="8">
        <v>237035.0</v>
      </c>
      <c r="Q133" s="128"/>
      <c r="R133" s="128"/>
      <c r="S133" s="8">
        <v>6613.0</v>
      </c>
      <c r="T133" s="128"/>
      <c r="U133" s="8">
        <v>160962.0</v>
      </c>
      <c r="V133" s="174">
        <v>6613.0</v>
      </c>
      <c r="W133" s="174">
        <v>154349.0</v>
      </c>
      <c r="Y133" s="174">
        <v>22.0</v>
      </c>
      <c r="Z133" s="179">
        <v>695.0</v>
      </c>
      <c r="AB133" s="174">
        <v>208.0</v>
      </c>
      <c r="AE133" s="174">
        <v>5794.0</v>
      </c>
      <c r="AF133" s="174">
        <v>416.0</v>
      </c>
      <c r="AH133" s="128"/>
      <c r="AI133" s="175">
        <v>44044.375</v>
      </c>
      <c r="AJ133" s="176">
        <v>44044.714583333334</v>
      </c>
      <c r="AK133" s="8" t="s">
        <v>371</v>
      </c>
      <c r="AL133" s="8" t="s">
        <v>317</v>
      </c>
      <c r="AM133" s="8" t="s">
        <v>518</v>
      </c>
      <c r="AN133" s="8" t="s">
        <v>311</v>
      </c>
      <c r="AQ133" s="128"/>
      <c r="AR133" s="128"/>
      <c r="AS133" s="128"/>
      <c r="AT133" s="128"/>
      <c r="AU133" s="128"/>
      <c r="AV133" s="128"/>
    </row>
    <row r="134" ht="16.5" customHeight="1">
      <c r="A134" s="170">
        <v>44043.0</v>
      </c>
      <c r="B134" s="8" t="s">
        <v>208</v>
      </c>
      <c r="C134" s="128"/>
      <c r="D134" s="128"/>
      <c r="E134" s="128"/>
      <c r="F134" s="128"/>
      <c r="G134" s="128"/>
      <c r="H134" s="128"/>
      <c r="I134" s="8">
        <v>26810.0</v>
      </c>
      <c r="J134" s="128"/>
      <c r="K134" s="128"/>
      <c r="L134" s="8">
        <v>27391.0</v>
      </c>
      <c r="M134" s="128"/>
      <c r="N134" s="128"/>
      <c r="O134" s="128"/>
      <c r="P134" s="8">
        <v>234028.0</v>
      </c>
      <c r="Q134" s="128"/>
      <c r="R134" s="128"/>
      <c r="S134" s="8">
        <v>6544.0</v>
      </c>
      <c r="T134" s="128"/>
      <c r="U134" s="8">
        <v>158309.0</v>
      </c>
      <c r="V134" s="174">
        <v>6544.0</v>
      </c>
      <c r="W134" s="174">
        <v>151765.0</v>
      </c>
      <c r="Y134" s="174">
        <v>21.0</v>
      </c>
      <c r="Z134" s="179">
        <v>692.0</v>
      </c>
      <c r="AB134" s="174">
        <v>207.0</v>
      </c>
      <c r="AE134" s="174">
        <v>5722.0</v>
      </c>
      <c r="AF134" s="174">
        <v>415.0</v>
      </c>
      <c r="AH134" s="128"/>
      <c r="AI134" s="175">
        <v>44042.375</v>
      </c>
      <c r="AJ134" s="176">
        <v>44043.71319444444</v>
      </c>
      <c r="AK134" s="8" t="s">
        <v>433</v>
      </c>
      <c r="AL134" s="8" t="s">
        <v>315</v>
      </c>
      <c r="AM134" s="8" t="s">
        <v>518</v>
      </c>
      <c r="AN134" s="8" t="s">
        <v>311</v>
      </c>
      <c r="AQ134" s="128"/>
      <c r="AR134" s="128"/>
      <c r="AS134" s="128"/>
      <c r="AT134" s="128"/>
      <c r="AU134" s="128"/>
      <c r="AV134" s="128"/>
    </row>
    <row r="135" ht="16.5" customHeight="1">
      <c r="A135" s="170">
        <v>44042.0</v>
      </c>
      <c r="B135" s="8" t="s">
        <v>208</v>
      </c>
      <c r="C135" s="128"/>
      <c r="D135" s="128"/>
      <c r="E135" s="128"/>
      <c r="F135" s="128"/>
      <c r="G135" s="128"/>
      <c r="H135" s="128"/>
      <c r="I135" s="8">
        <v>26674.0</v>
      </c>
      <c r="J135" s="128"/>
      <c r="K135" s="128"/>
      <c r="L135" s="8">
        <v>27245.0</v>
      </c>
      <c r="M135" s="128"/>
      <c r="N135" s="128"/>
      <c r="O135" s="128"/>
      <c r="P135" s="8">
        <v>231494.0</v>
      </c>
      <c r="Q135" s="128"/>
      <c r="R135" s="128"/>
      <c r="S135" s="8">
        <v>6513.0</v>
      </c>
      <c r="T135" s="128"/>
      <c r="U135" s="8">
        <v>157397.0</v>
      </c>
      <c r="V135" s="174">
        <v>6513.0</v>
      </c>
      <c r="W135" s="174">
        <v>150884.0</v>
      </c>
      <c r="Y135" s="174">
        <v>22.0</v>
      </c>
      <c r="Z135" s="179">
        <v>690.0</v>
      </c>
      <c r="AB135" s="174">
        <v>205.0</v>
      </c>
      <c r="AE135" s="174">
        <v>5710.0</v>
      </c>
      <c r="AF135" s="174">
        <v>411.0</v>
      </c>
      <c r="AH135" s="128"/>
      <c r="AI135" s="175">
        <v>44041.375</v>
      </c>
      <c r="AJ135" s="176">
        <v>44042.714583333334</v>
      </c>
      <c r="AK135" s="8" t="s">
        <v>441</v>
      </c>
      <c r="AL135" s="8" t="s">
        <v>315</v>
      </c>
      <c r="AM135" s="8" t="s">
        <v>518</v>
      </c>
      <c r="AN135" s="8" t="s">
        <v>311</v>
      </c>
      <c r="AQ135" s="128"/>
      <c r="AR135" s="128"/>
      <c r="AS135" s="128"/>
      <c r="AT135" s="128"/>
      <c r="AU135" s="128"/>
      <c r="AV135" s="128"/>
    </row>
    <row r="136" ht="16.5" customHeight="1">
      <c r="A136" s="170">
        <v>44041.0</v>
      </c>
      <c r="B136" s="8" t="s">
        <v>208</v>
      </c>
      <c r="C136" s="128"/>
      <c r="D136" s="128"/>
      <c r="E136" s="128"/>
      <c r="F136" s="128"/>
      <c r="G136" s="128"/>
      <c r="H136" s="128"/>
      <c r="I136" s="8">
        <v>26524.0</v>
      </c>
      <c r="J136" s="128"/>
      <c r="K136" s="128"/>
      <c r="L136" s="8">
        <v>27084.0</v>
      </c>
      <c r="M136" s="128"/>
      <c r="N136" s="128"/>
      <c r="O136" s="128"/>
      <c r="P136" s="8">
        <v>228352.0</v>
      </c>
      <c r="Q136" s="128"/>
      <c r="R136" s="128"/>
      <c r="S136" s="8">
        <v>6500.0</v>
      </c>
      <c r="T136" s="128"/>
      <c r="U136" s="8">
        <v>156083.0</v>
      </c>
      <c r="V136" s="174">
        <v>6500.0</v>
      </c>
      <c r="W136" s="174">
        <v>149583.0</v>
      </c>
      <c r="Y136" s="174">
        <v>21.0</v>
      </c>
      <c r="Z136" s="179">
        <v>690.0</v>
      </c>
      <c r="AB136" s="174">
        <v>202.0</v>
      </c>
      <c r="AE136" s="174">
        <v>5688.0</v>
      </c>
      <c r="AF136" s="174">
        <v>409.0</v>
      </c>
      <c r="AH136" s="128"/>
      <c r="AI136" s="175">
        <v>44040.375</v>
      </c>
      <c r="AJ136" s="176">
        <v>44041.722916666666</v>
      </c>
      <c r="AK136" s="8" t="s">
        <v>325</v>
      </c>
      <c r="AL136" s="8" t="s">
        <v>326</v>
      </c>
      <c r="AM136" s="8" t="s">
        <v>518</v>
      </c>
      <c r="AN136" s="8" t="s">
        <v>311</v>
      </c>
      <c r="AQ136" s="128"/>
      <c r="AR136" s="128"/>
      <c r="AS136" s="128"/>
      <c r="AT136" s="128"/>
      <c r="AU136" s="128"/>
      <c r="AV136" s="128"/>
    </row>
    <row r="137" ht="16.5" customHeight="1">
      <c r="A137" s="170">
        <v>44040.0</v>
      </c>
      <c r="B137" s="8" t="s">
        <v>208</v>
      </c>
      <c r="C137" s="128"/>
      <c r="D137" s="128"/>
      <c r="E137" s="128"/>
      <c r="F137" s="128"/>
      <c r="G137" s="128"/>
      <c r="H137" s="128"/>
      <c r="I137" s="8">
        <v>26524.0</v>
      </c>
      <c r="J137" s="128"/>
      <c r="K137" s="128"/>
      <c r="L137" s="8">
        <v>26925.0</v>
      </c>
      <c r="M137" s="128"/>
      <c r="N137" s="128"/>
      <c r="O137" s="128"/>
      <c r="P137" s="8">
        <v>225655.0</v>
      </c>
      <c r="Q137" s="128"/>
      <c r="R137" s="128"/>
      <c r="S137" s="8">
        <v>6500.0</v>
      </c>
      <c r="T137" s="128"/>
      <c r="U137" s="8">
        <v>156083.0</v>
      </c>
      <c r="V137" s="174">
        <v>6500.0</v>
      </c>
      <c r="W137" s="174">
        <v>149583.0</v>
      </c>
      <c r="Y137" s="174">
        <v>21.0</v>
      </c>
      <c r="Z137" s="179">
        <v>690.0</v>
      </c>
      <c r="AB137" s="174">
        <v>202.0</v>
      </c>
      <c r="AE137" s="174">
        <v>5688.0</v>
      </c>
      <c r="AF137" s="174">
        <v>409.0</v>
      </c>
      <c r="AH137" s="128"/>
      <c r="AI137" s="175">
        <v>44040.375</v>
      </c>
      <c r="AJ137" s="176">
        <v>44041.722916666666</v>
      </c>
      <c r="AK137" s="8" t="s">
        <v>325</v>
      </c>
      <c r="AL137" s="8" t="s">
        <v>326</v>
      </c>
      <c r="AM137" s="8" t="s">
        <v>518</v>
      </c>
      <c r="AN137" s="8" t="s">
        <v>311</v>
      </c>
      <c r="AQ137" s="128"/>
      <c r="AR137" s="128"/>
      <c r="AS137" s="128"/>
      <c r="AT137" s="128"/>
      <c r="AU137" s="128"/>
      <c r="AV137" s="128"/>
    </row>
    <row r="138" ht="16.5" customHeight="1">
      <c r="A138" s="170">
        <v>44039.0</v>
      </c>
      <c r="B138" s="8" t="s">
        <v>208</v>
      </c>
      <c r="C138" s="128"/>
      <c r="D138" s="128"/>
      <c r="E138" s="128"/>
      <c r="F138" s="128"/>
      <c r="G138" s="128"/>
      <c r="H138" s="128"/>
      <c r="I138" s="8">
        <v>26428.0</v>
      </c>
      <c r="J138" s="128"/>
      <c r="K138" s="128"/>
      <c r="L138" s="8">
        <v>26858.0</v>
      </c>
      <c r="M138" s="128"/>
      <c r="N138" s="128"/>
      <c r="O138" s="128"/>
      <c r="P138" s="8">
        <v>222691.0</v>
      </c>
      <c r="Q138" s="128"/>
      <c r="R138" s="128"/>
      <c r="S138" s="8">
        <v>6436.0</v>
      </c>
      <c r="T138" s="128"/>
      <c r="U138" s="8">
        <v>153609.0</v>
      </c>
      <c r="V138" s="174">
        <v>6436.0</v>
      </c>
      <c r="W138" s="174">
        <v>147173.0</v>
      </c>
      <c r="Y138" s="174">
        <v>20.0</v>
      </c>
      <c r="Z138" s="179">
        <v>688.0</v>
      </c>
      <c r="AB138" s="174">
        <v>200.0</v>
      </c>
      <c r="AE138" s="174">
        <v>5438.0</v>
      </c>
      <c r="AF138" s="174">
        <v>409.0</v>
      </c>
      <c r="AH138" s="128"/>
      <c r="AI138" s="175">
        <v>44038.375</v>
      </c>
      <c r="AJ138" s="176">
        <v>44039.71388888889</v>
      </c>
      <c r="AK138" s="8" t="s">
        <v>455</v>
      </c>
      <c r="AL138" s="8" t="s">
        <v>353</v>
      </c>
      <c r="AM138" s="178" t="s">
        <v>518</v>
      </c>
      <c r="AN138" s="178" t="s">
        <v>311</v>
      </c>
      <c r="AQ138" s="128"/>
      <c r="AR138" s="128"/>
      <c r="AS138" s="128"/>
      <c r="AT138" s="128"/>
      <c r="AU138" s="128"/>
      <c r="AV138" s="128"/>
    </row>
    <row r="139" ht="16.5" customHeight="1">
      <c r="A139" s="170">
        <v>44038.0</v>
      </c>
      <c r="B139" s="8" t="s">
        <v>208</v>
      </c>
      <c r="C139" s="128"/>
      <c r="D139" s="128"/>
      <c r="E139" s="128"/>
      <c r="F139" s="128"/>
      <c r="G139" s="128"/>
      <c r="H139" s="128"/>
      <c r="I139" s="8">
        <v>26428.0</v>
      </c>
      <c r="J139" s="128"/>
      <c r="K139" s="128"/>
      <c r="L139" s="8">
        <v>26818.0</v>
      </c>
      <c r="M139" s="128"/>
      <c r="N139" s="128"/>
      <c r="O139" s="128"/>
      <c r="P139" s="8">
        <v>220316.0</v>
      </c>
      <c r="Q139" s="128"/>
      <c r="R139" s="128"/>
      <c r="S139" s="8">
        <v>6436.0</v>
      </c>
      <c r="T139" s="128"/>
      <c r="U139" s="8">
        <v>153609.0</v>
      </c>
      <c r="V139" s="8">
        <v>6436.0</v>
      </c>
      <c r="W139" s="174">
        <v>147173.0</v>
      </c>
      <c r="Y139" s="174">
        <v>20.0</v>
      </c>
      <c r="Z139" s="179">
        <v>688.0</v>
      </c>
      <c r="AB139" s="174">
        <v>200.0</v>
      </c>
      <c r="AE139" s="174">
        <v>5438.0</v>
      </c>
      <c r="AF139" s="174">
        <v>409.0</v>
      </c>
      <c r="AH139" s="128"/>
      <c r="AI139" s="175">
        <v>44038.375</v>
      </c>
      <c r="AJ139" s="176">
        <v>44039.71388888889</v>
      </c>
      <c r="AK139" s="8" t="s">
        <v>455</v>
      </c>
      <c r="AL139" s="8" t="s">
        <v>353</v>
      </c>
      <c r="AM139" s="8" t="s">
        <v>518</v>
      </c>
      <c r="AN139" s="8" t="s">
        <v>311</v>
      </c>
      <c r="AQ139" s="128"/>
      <c r="AR139" s="128"/>
      <c r="AS139" s="128"/>
      <c r="AT139" s="128"/>
      <c r="AU139" s="128"/>
      <c r="AV139" s="128"/>
    </row>
    <row r="140" ht="16.5" customHeight="1">
      <c r="A140" s="170">
        <v>44037.0</v>
      </c>
      <c r="B140" s="8" t="s">
        <v>208</v>
      </c>
      <c r="C140" s="128"/>
      <c r="D140" s="128"/>
      <c r="E140" s="128"/>
      <c r="F140" s="128"/>
      <c r="G140" s="128"/>
      <c r="H140" s="128"/>
      <c r="I140" s="8">
        <v>26256.0</v>
      </c>
      <c r="J140" s="128"/>
      <c r="K140" s="128"/>
      <c r="L140" s="8">
        <v>26657.0</v>
      </c>
      <c r="M140" s="128"/>
      <c r="N140" s="128"/>
      <c r="O140" s="128"/>
      <c r="P140" s="8">
        <v>218182.0</v>
      </c>
      <c r="Q140" s="128"/>
      <c r="R140" s="128"/>
      <c r="S140" s="8">
        <v>6415.0</v>
      </c>
      <c r="T140" s="128"/>
      <c r="U140" s="8">
        <v>152290.0</v>
      </c>
      <c r="V140" s="174">
        <v>6415.0</v>
      </c>
      <c r="W140" s="174">
        <v>145875.0</v>
      </c>
      <c r="Y140" s="174">
        <v>27.0</v>
      </c>
      <c r="Z140" s="179">
        <v>686.0</v>
      </c>
      <c r="AB140" s="174">
        <v>200.0</v>
      </c>
      <c r="AE140" s="174">
        <v>5438.0</v>
      </c>
      <c r="AF140" s="174">
        <v>409.0</v>
      </c>
      <c r="AH140" s="128"/>
      <c r="AI140" s="175">
        <v>44037.375</v>
      </c>
      <c r="AJ140" s="176">
        <v>44037.725694444445</v>
      </c>
      <c r="AK140" s="8" t="s">
        <v>309</v>
      </c>
      <c r="AL140" s="8" t="s">
        <v>317</v>
      </c>
      <c r="AM140" s="8" t="s">
        <v>518</v>
      </c>
      <c r="AN140" s="8" t="s">
        <v>311</v>
      </c>
      <c r="AQ140" s="128"/>
      <c r="AR140" s="128"/>
      <c r="AS140" s="128"/>
      <c r="AT140" s="128"/>
      <c r="AU140" s="128"/>
      <c r="AV140" s="128"/>
    </row>
    <row r="141" ht="16.5" customHeight="1">
      <c r="A141" s="170">
        <v>44036.0</v>
      </c>
      <c r="B141" s="8" t="s">
        <v>208</v>
      </c>
      <c r="C141" s="128"/>
      <c r="D141" s="128"/>
      <c r="E141" s="128"/>
      <c r="F141" s="128"/>
      <c r="G141" s="128"/>
      <c r="H141" s="128"/>
      <c r="I141" s="8">
        <v>25979.0</v>
      </c>
      <c r="J141" s="128"/>
      <c r="K141" s="128"/>
      <c r="L141" s="8">
        <v>26523.0</v>
      </c>
      <c r="M141" s="128"/>
      <c r="N141" s="128"/>
      <c r="O141" s="128"/>
      <c r="P141" s="8">
        <v>215135.0</v>
      </c>
      <c r="Q141" s="128"/>
      <c r="R141" s="128"/>
      <c r="S141" s="8">
        <v>6318.0</v>
      </c>
      <c r="T141" s="128"/>
      <c r="U141" s="8">
        <v>149792.0</v>
      </c>
      <c r="V141" s="174">
        <v>6318.0</v>
      </c>
      <c r="W141" s="174">
        <v>143474.0</v>
      </c>
      <c r="Y141" s="174">
        <v>26.0</v>
      </c>
      <c r="Z141" s="179">
        <v>681.0</v>
      </c>
      <c r="AB141" s="174">
        <v>198.0</v>
      </c>
      <c r="AE141" s="174">
        <v>5345.0</v>
      </c>
      <c r="AF141" s="174">
        <v>405.0</v>
      </c>
      <c r="AH141" s="128"/>
      <c r="AI141" s="175">
        <v>44035.375</v>
      </c>
      <c r="AJ141" s="176">
        <v>44036.7007175926</v>
      </c>
      <c r="AK141" s="8" t="s">
        <v>455</v>
      </c>
      <c r="AL141" s="8" t="s">
        <v>385</v>
      </c>
      <c r="AM141" s="8" t="s">
        <v>518</v>
      </c>
      <c r="AN141" s="8" t="s">
        <v>311</v>
      </c>
      <c r="AQ141" s="128"/>
      <c r="AR141" s="128"/>
      <c r="AS141" s="128"/>
      <c r="AT141" s="128"/>
      <c r="AU141" s="128"/>
      <c r="AV141" s="128"/>
    </row>
    <row r="142" ht="16.5" customHeight="1">
      <c r="A142" s="170">
        <v>44035.0</v>
      </c>
      <c r="B142" s="8" t="s">
        <v>208</v>
      </c>
      <c r="C142" s="128"/>
      <c r="D142" s="128"/>
      <c r="E142" s="128"/>
      <c r="F142" s="128"/>
      <c r="G142" s="128"/>
      <c r="H142" s="128"/>
      <c r="I142" s="8">
        <v>25796.0</v>
      </c>
      <c r="J142" s="128"/>
      <c r="K142" s="128"/>
      <c r="L142" s="8">
        <v>26345.0</v>
      </c>
      <c r="M142" s="128"/>
      <c r="N142" s="128"/>
      <c r="O142" s="128"/>
      <c r="P142" s="8">
        <v>210911.0</v>
      </c>
      <c r="Q142" s="128"/>
      <c r="R142" s="128"/>
      <c r="S142" s="8">
        <v>6295.0</v>
      </c>
      <c r="T142" s="128"/>
      <c r="U142" s="8">
        <v>146879.0</v>
      </c>
      <c r="V142" s="174">
        <v>6295.0</v>
      </c>
      <c r="W142" s="174">
        <v>140584.0</v>
      </c>
      <c r="Y142" s="174">
        <v>24.0</v>
      </c>
      <c r="Z142" s="179">
        <v>680.0</v>
      </c>
      <c r="AB142" s="174">
        <v>198.0</v>
      </c>
      <c r="AE142" s="174">
        <v>5341.0</v>
      </c>
      <c r="AF142" s="174">
        <v>402.0</v>
      </c>
      <c r="AH142" s="128"/>
      <c r="AI142" s="175">
        <v>44034.375</v>
      </c>
      <c r="AJ142" s="176">
        <v>44035.663194444445</v>
      </c>
      <c r="AK142" s="8" t="s">
        <v>455</v>
      </c>
      <c r="AL142" s="8" t="s">
        <v>360</v>
      </c>
      <c r="AM142" s="8" t="s">
        <v>518</v>
      </c>
      <c r="AN142" s="8" t="s">
        <v>311</v>
      </c>
      <c r="AQ142" s="128"/>
      <c r="AR142" s="128"/>
      <c r="AS142" s="128"/>
      <c r="AT142" s="128"/>
      <c r="AU142" s="128"/>
      <c r="AV142" s="128"/>
    </row>
    <row r="143" ht="16.5" customHeight="1">
      <c r="A143" s="170">
        <v>44034.0</v>
      </c>
      <c r="B143" s="8" t="s">
        <v>208</v>
      </c>
      <c r="C143" s="128"/>
      <c r="D143" s="128"/>
      <c r="E143" s="128"/>
      <c r="F143" s="128"/>
      <c r="G143" s="128"/>
      <c r="H143" s="128"/>
      <c r="I143" s="8">
        <v>25611.0</v>
      </c>
      <c r="J143" s="128"/>
      <c r="K143" s="128"/>
      <c r="L143" s="8">
        <v>26173.0</v>
      </c>
      <c r="M143" s="128"/>
      <c r="N143" s="128"/>
      <c r="O143" s="128"/>
      <c r="P143" s="8">
        <v>207241.0</v>
      </c>
      <c r="Q143" s="128"/>
      <c r="R143" s="128"/>
      <c r="S143" s="8">
        <v>6262.0</v>
      </c>
      <c r="T143" s="128"/>
      <c r="U143" s="8">
        <v>145538.0</v>
      </c>
      <c r="V143" s="174">
        <v>6262.0</v>
      </c>
      <c r="W143" s="174">
        <v>139276.0</v>
      </c>
      <c r="Y143" s="174">
        <v>23.0</v>
      </c>
      <c r="Z143" s="179">
        <v>677.0</v>
      </c>
      <c r="AB143" s="174">
        <v>196.0</v>
      </c>
      <c r="AE143" s="174">
        <v>5316.0</v>
      </c>
      <c r="AF143" s="174">
        <v>400.0</v>
      </c>
      <c r="AH143" s="128"/>
      <c r="AI143" s="175">
        <v>44033.375</v>
      </c>
      <c r="AJ143" s="176">
        <v>44034.69375</v>
      </c>
      <c r="AK143" s="8" t="s">
        <v>455</v>
      </c>
      <c r="AL143" s="8" t="s">
        <v>334</v>
      </c>
      <c r="AM143" s="8" t="s">
        <v>518</v>
      </c>
      <c r="AN143" s="8" t="s">
        <v>311</v>
      </c>
      <c r="AQ143" s="128"/>
      <c r="AR143" s="128"/>
      <c r="AS143" s="128"/>
      <c r="AT143" s="128"/>
      <c r="AU143" s="128"/>
      <c r="AV143" s="128"/>
    </row>
    <row r="144" ht="16.5" customHeight="1">
      <c r="A144" s="170">
        <v>44033.0</v>
      </c>
      <c r="B144" s="8" t="s">
        <v>208</v>
      </c>
      <c r="C144" s="128"/>
      <c r="D144" s="128"/>
      <c r="E144" s="128"/>
      <c r="F144" s="128"/>
      <c r="G144" s="128"/>
      <c r="H144" s="128"/>
      <c r="I144" s="8">
        <v>25499.0</v>
      </c>
      <c r="J144" s="128"/>
      <c r="K144" s="128"/>
      <c r="L144" s="8">
        <v>25992.0</v>
      </c>
      <c r="M144" s="128"/>
      <c r="N144" s="128"/>
      <c r="O144" s="128"/>
      <c r="P144" s="8">
        <v>205035.0</v>
      </c>
      <c r="Q144" s="128"/>
      <c r="R144" s="128"/>
      <c r="S144" s="8">
        <v>6249.0</v>
      </c>
      <c r="T144" s="128"/>
      <c r="U144" s="8">
        <v>144822.0</v>
      </c>
      <c r="V144" s="174">
        <v>6249.0</v>
      </c>
      <c r="W144" s="174">
        <v>138573.0</v>
      </c>
      <c r="Y144" s="174">
        <v>20.0</v>
      </c>
      <c r="Z144" s="179">
        <v>673.0</v>
      </c>
      <c r="AB144" s="174">
        <v>193.0</v>
      </c>
      <c r="AE144" s="174">
        <v>5286.0</v>
      </c>
      <c r="AF144" s="174">
        <v>398.0</v>
      </c>
      <c r="AH144" s="128"/>
      <c r="AI144" s="175">
        <v>44032.375</v>
      </c>
      <c r="AJ144" s="176">
        <v>44033.66458333333</v>
      </c>
      <c r="AK144" s="8" t="s">
        <v>326</v>
      </c>
      <c r="AL144" s="8" t="s">
        <v>317</v>
      </c>
      <c r="AM144" s="8" t="s">
        <v>518</v>
      </c>
      <c r="AN144" s="8" t="s">
        <v>311</v>
      </c>
      <c r="AQ144" s="128"/>
      <c r="AR144" s="128"/>
      <c r="AS144" s="128"/>
      <c r="AT144" s="128"/>
      <c r="AU144" s="128"/>
      <c r="AV144" s="128"/>
    </row>
    <row r="145" ht="16.5" customHeight="1">
      <c r="A145" s="170">
        <v>44032.0</v>
      </c>
      <c r="B145" s="8" t="s">
        <v>208</v>
      </c>
      <c r="C145" s="128"/>
      <c r="D145" s="128"/>
      <c r="E145" s="128"/>
      <c r="F145" s="128"/>
      <c r="G145" s="128"/>
      <c r="H145" s="128"/>
      <c r="I145" s="8">
        <v>25466.0</v>
      </c>
      <c r="J145" s="128"/>
      <c r="K145" s="128"/>
      <c r="L145" s="8">
        <v>25837.0</v>
      </c>
      <c r="M145" s="128"/>
      <c r="N145" s="128"/>
      <c r="O145" s="128"/>
      <c r="P145" s="8">
        <v>203205.0</v>
      </c>
      <c r="Q145" s="128"/>
      <c r="R145" s="128"/>
      <c r="S145" s="8">
        <v>6203.0</v>
      </c>
      <c r="T145" s="128"/>
      <c r="U145" s="8">
        <v>143378.0</v>
      </c>
      <c r="V145" s="174">
        <v>6203.0</v>
      </c>
      <c r="W145" s="174">
        <v>137175.0</v>
      </c>
      <c r="Y145" s="174">
        <v>17.0</v>
      </c>
      <c r="Z145" s="179">
        <v>673.0</v>
      </c>
      <c r="AB145" s="174">
        <v>193.0</v>
      </c>
      <c r="AE145" s="174">
        <v>5251.0</v>
      </c>
      <c r="AF145" s="174">
        <v>398.0</v>
      </c>
      <c r="AH145" s="128"/>
      <c r="AI145" s="175">
        <v>44031.375</v>
      </c>
      <c r="AJ145" s="176">
        <v>44032.66180555556</v>
      </c>
      <c r="AK145" s="8" t="s">
        <v>455</v>
      </c>
      <c r="AL145" s="8" t="s">
        <v>315</v>
      </c>
      <c r="AM145" s="8" t="s">
        <v>518</v>
      </c>
      <c r="AN145" s="8" t="s">
        <v>311</v>
      </c>
      <c r="AQ145" s="128"/>
      <c r="AR145" s="128"/>
      <c r="AS145" s="128"/>
      <c r="AT145" s="128"/>
      <c r="AU145" s="128"/>
      <c r="AV145" s="128"/>
    </row>
    <row r="146" ht="16.5" customHeight="1">
      <c r="A146" s="170">
        <v>44031.0</v>
      </c>
      <c r="B146" s="8" t="s">
        <v>208</v>
      </c>
      <c r="C146" s="128"/>
      <c r="D146" s="128"/>
      <c r="E146" s="128"/>
      <c r="F146" s="128"/>
      <c r="G146" s="128"/>
      <c r="H146" s="128"/>
      <c r="I146" s="8">
        <v>25466.0</v>
      </c>
      <c r="J146" s="128"/>
      <c r="K146" s="128"/>
      <c r="L146" s="8">
        <v>25815.0</v>
      </c>
      <c r="M146" s="128"/>
      <c r="N146" s="128"/>
      <c r="O146" s="128"/>
      <c r="P146" s="8">
        <v>200204.0</v>
      </c>
      <c r="Q146" s="128"/>
      <c r="R146" s="128"/>
      <c r="S146" s="8">
        <v>6203.0</v>
      </c>
      <c r="T146" s="128"/>
      <c r="U146" s="8">
        <v>143378.0</v>
      </c>
      <c r="V146" s="174">
        <v>6203.0</v>
      </c>
      <c r="W146" s="174">
        <v>137175.0</v>
      </c>
      <c r="Y146" s="174">
        <v>17.0</v>
      </c>
      <c r="Z146" s="174">
        <v>673.0</v>
      </c>
      <c r="AB146" s="174">
        <v>193.0</v>
      </c>
      <c r="AE146" s="174">
        <v>5251.0</v>
      </c>
      <c r="AF146" s="174">
        <v>398.0</v>
      </c>
      <c r="AH146" s="128"/>
      <c r="AI146" s="175">
        <v>44031.375</v>
      </c>
      <c r="AJ146" s="175">
        <v>44032.66180555556</v>
      </c>
      <c r="AK146" s="8" t="s">
        <v>455</v>
      </c>
      <c r="AL146" s="8" t="s">
        <v>315</v>
      </c>
      <c r="AM146" s="8" t="s">
        <v>518</v>
      </c>
      <c r="AN146" s="8" t="s">
        <v>311</v>
      </c>
      <c r="AQ146" s="128"/>
      <c r="AR146" s="128"/>
      <c r="AS146" s="128"/>
      <c r="AT146" s="128"/>
      <c r="AU146" s="128"/>
      <c r="AV146" s="128"/>
    </row>
    <row r="147" ht="16.5" customHeight="1">
      <c r="A147" s="170">
        <v>44030.0</v>
      </c>
      <c r="B147" s="8" t="s">
        <v>208</v>
      </c>
      <c r="C147" s="128"/>
      <c r="D147" s="128"/>
      <c r="E147" s="128"/>
      <c r="F147" s="128"/>
      <c r="G147" s="128"/>
      <c r="H147" s="128"/>
      <c r="I147" s="8">
        <v>25093.0</v>
      </c>
      <c r="J147" s="128"/>
      <c r="K147" s="128"/>
      <c r="L147" s="8">
        <v>25659.0</v>
      </c>
      <c r="M147" s="128"/>
      <c r="N147" s="128"/>
      <c r="O147" s="128"/>
      <c r="P147" s="8">
        <v>197057.0</v>
      </c>
      <c r="Q147" s="128"/>
      <c r="R147" s="128"/>
      <c r="S147" s="8">
        <v>6165.0</v>
      </c>
      <c r="T147" s="128"/>
      <c r="U147" s="8">
        <v>141786.0</v>
      </c>
      <c r="V147" s="174">
        <v>6165.0</v>
      </c>
      <c r="W147" s="174">
        <v>135621.0</v>
      </c>
      <c r="Y147" s="174">
        <v>24.0</v>
      </c>
      <c r="Z147" s="179">
        <v>670.0</v>
      </c>
      <c r="AB147" s="174">
        <v>192.0</v>
      </c>
      <c r="AE147" s="174">
        <v>5188.0</v>
      </c>
      <c r="AF147" s="174">
        <v>395.0</v>
      </c>
      <c r="AH147" s="128"/>
      <c r="AI147" s="175">
        <v>44029.375</v>
      </c>
      <c r="AJ147" s="175">
        <v>44030.660416666666</v>
      </c>
      <c r="AK147" s="8" t="s">
        <v>376</v>
      </c>
      <c r="AL147" s="8" t="s">
        <v>317</v>
      </c>
      <c r="AM147" s="8" t="s">
        <v>518</v>
      </c>
      <c r="AN147" s="8" t="s">
        <v>311</v>
      </c>
      <c r="AO147" s="120"/>
      <c r="AQ147" s="128"/>
      <c r="AR147" s="128"/>
      <c r="AS147" s="128"/>
      <c r="AT147" s="128"/>
      <c r="AU147" s="128"/>
      <c r="AV147" s="128"/>
    </row>
    <row r="148" ht="16.5" customHeight="1">
      <c r="A148" s="170">
        <v>44029.0</v>
      </c>
      <c r="B148" s="8" t="s">
        <v>208</v>
      </c>
      <c r="C148" s="128"/>
      <c r="D148" s="128"/>
      <c r="E148" s="128"/>
      <c r="F148" s="128"/>
      <c r="G148" s="128"/>
      <c r="H148" s="128"/>
      <c r="I148" s="8">
        <v>25093.0</v>
      </c>
      <c r="J148" s="128"/>
      <c r="K148" s="128"/>
      <c r="L148" s="8">
        <v>25450.0</v>
      </c>
      <c r="M148" s="128"/>
      <c r="N148" s="128"/>
      <c r="O148" s="128"/>
      <c r="P148" s="8">
        <v>194852.0</v>
      </c>
      <c r="Q148" s="128"/>
      <c r="R148" s="128"/>
      <c r="S148" s="8">
        <v>6165.0</v>
      </c>
      <c r="T148" s="128"/>
      <c r="U148" s="8">
        <v>141786.0</v>
      </c>
      <c r="V148" s="174">
        <v>6165.0</v>
      </c>
      <c r="W148" s="174">
        <v>135621.0</v>
      </c>
      <c r="Y148" s="174">
        <v>24.0</v>
      </c>
      <c r="Z148" s="179">
        <v>670.0</v>
      </c>
      <c r="AB148" s="174">
        <v>192.0</v>
      </c>
      <c r="AE148" s="174">
        <v>5188.0</v>
      </c>
      <c r="AF148" s="174">
        <v>395.0</v>
      </c>
      <c r="AH148" s="128"/>
      <c r="AI148" s="175">
        <v>44029.375</v>
      </c>
      <c r="AJ148" s="175">
        <v>44030.660416666666</v>
      </c>
      <c r="AK148" s="8" t="s">
        <v>376</v>
      </c>
      <c r="AL148" s="8" t="s">
        <v>317</v>
      </c>
      <c r="AM148" s="8" t="s">
        <v>518</v>
      </c>
      <c r="AN148" s="8" t="s">
        <v>311</v>
      </c>
      <c r="AO148" s="120"/>
      <c r="AQ148" s="128"/>
      <c r="AR148" s="128"/>
      <c r="AS148" s="128"/>
      <c r="AT148" s="128"/>
      <c r="AU148" s="128"/>
      <c r="AV148" s="128"/>
    </row>
    <row r="149" ht="16.5" customHeight="1">
      <c r="A149" s="170">
        <v>44028.0</v>
      </c>
      <c r="B149" s="8" t="s">
        <v>208</v>
      </c>
      <c r="C149" s="128"/>
      <c r="D149" s="128"/>
      <c r="E149" s="128"/>
      <c r="F149" s="128"/>
      <c r="G149" s="128"/>
      <c r="H149" s="128"/>
      <c r="I149" s="8">
        <v>21942.0</v>
      </c>
      <c r="J149" s="128"/>
      <c r="K149" s="128"/>
      <c r="L149" s="8">
        <v>25244.0</v>
      </c>
      <c r="M149" s="128"/>
      <c r="N149" s="128"/>
      <c r="O149" s="128"/>
      <c r="P149" s="8">
        <v>191354.0</v>
      </c>
      <c r="Q149" s="128"/>
      <c r="R149" s="128"/>
      <c r="S149" s="8">
        <v>6113.0</v>
      </c>
      <c r="T149" s="128"/>
      <c r="U149" s="8">
        <v>138272.0</v>
      </c>
      <c r="V149" s="8">
        <v>6113.0</v>
      </c>
      <c r="W149" s="8">
        <v>132159.0</v>
      </c>
      <c r="Y149" s="174">
        <v>24.0</v>
      </c>
      <c r="Z149" s="179">
        <v>668.0</v>
      </c>
      <c r="AB149" s="174">
        <v>192.0</v>
      </c>
      <c r="AE149" s="174">
        <v>5125.0</v>
      </c>
      <c r="AF149" s="8">
        <v>394.0</v>
      </c>
      <c r="AH149" s="128"/>
      <c r="AI149" s="175">
        <v>44027.375</v>
      </c>
      <c r="AJ149" s="175">
        <v>44028.66180555556</v>
      </c>
      <c r="AK149" s="8" t="s">
        <v>455</v>
      </c>
      <c r="AL149" s="8" t="s">
        <v>317</v>
      </c>
      <c r="AM149" s="8" t="s">
        <v>518</v>
      </c>
      <c r="AN149" s="8" t="s">
        <v>311</v>
      </c>
      <c r="AO149" s="120"/>
      <c r="AQ149" s="128"/>
      <c r="AR149" s="128"/>
      <c r="AS149" s="128"/>
      <c r="AT149" s="128"/>
      <c r="AU149" s="128"/>
      <c r="AV149" s="128"/>
    </row>
    <row r="150" ht="16.5" customHeight="1">
      <c r="A150" s="170">
        <v>44027.0</v>
      </c>
      <c r="B150" s="8" t="s">
        <v>208</v>
      </c>
      <c r="C150" s="128"/>
      <c r="D150" s="128"/>
      <c r="E150" s="128"/>
      <c r="F150" s="128"/>
      <c r="G150" s="128"/>
      <c r="H150" s="128"/>
      <c r="I150" s="8">
        <v>21766.0</v>
      </c>
      <c r="J150" s="128"/>
      <c r="K150" s="128"/>
      <c r="L150" s="8">
        <v>25073.0</v>
      </c>
      <c r="M150" s="128"/>
      <c r="N150" s="128"/>
      <c r="O150" s="128"/>
      <c r="P150" s="8">
        <v>188096.0</v>
      </c>
      <c r="Q150" s="128"/>
      <c r="R150" s="128"/>
      <c r="S150" s="8">
        <v>6091.0</v>
      </c>
      <c r="T150" s="128"/>
      <c r="U150" s="8">
        <v>137109.0</v>
      </c>
      <c r="V150" s="174">
        <v>6091.0</v>
      </c>
      <c r="W150" s="174">
        <v>131018.0</v>
      </c>
      <c r="Y150" s="8">
        <v>23.0</v>
      </c>
      <c r="Z150" s="179">
        <v>665.0</v>
      </c>
      <c r="AA150" s="128"/>
      <c r="AB150" s="8">
        <v>191.0</v>
      </c>
      <c r="AC150" s="128"/>
      <c r="AD150" s="128"/>
      <c r="AE150" s="8">
        <v>5101.0</v>
      </c>
      <c r="AF150" s="8">
        <v>392.0</v>
      </c>
      <c r="AH150" s="128"/>
      <c r="AI150" s="175">
        <v>44026.375</v>
      </c>
      <c r="AJ150" s="175">
        <v>44027.65625</v>
      </c>
      <c r="AK150" s="8" t="s">
        <v>326</v>
      </c>
      <c r="AL150" s="8" t="s">
        <v>334</v>
      </c>
      <c r="AM150" s="8" t="s">
        <v>518</v>
      </c>
      <c r="AN150" s="8" t="s">
        <v>311</v>
      </c>
      <c r="AO150" s="120"/>
      <c r="AQ150" s="161"/>
      <c r="AR150" s="128"/>
      <c r="AS150" s="128"/>
      <c r="AT150" s="128"/>
      <c r="AU150" s="128"/>
      <c r="AV150" s="128"/>
    </row>
    <row r="151" ht="16.5" customHeight="1">
      <c r="A151" s="170">
        <v>44026.0</v>
      </c>
      <c r="B151" s="8" t="s">
        <v>208</v>
      </c>
      <c r="C151" s="128"/>
      <c r="D151" s="128"/>
      <c r="E151" s="128"/>
      <c r="F151" s="128"/>
      <c r="G151" s="128"/>
      <c r="H151" s="128"/>
      <c r="I151" s="8">
        <v>21638.0</v>
      </c>
      <c r="J151" s="128"/>
      <c r="K151" s="128"/>
      <c r="L151" s="8">
        <v>24831.0</v>
      </c>
      <c r="M151" s="128"/>
      <c r="N151" s="128"/>
      <c r="O151" s="128"/>
      <c r="P151" s="8">
        <v>185226.0</v>
      </c>
      <c r="Q151" s="128"/>
      <c r="R151" s="128"/>
      <c r="S151" s="8">
        <v>6068.0</v>
      </c>
      <c r="T151" s="128"/>
      <c r="U151" s="8">
        <v>136028.0</v>
      </c>
      <c r="V151" s="174">
        <v>6068.0</v>
      </c>
      <c r="W151" s="174">
        <v>129960.0</v>
      </c>
      <c r="Y151" s="8">
        <v>24.0</v>
      </c>
      <c r="Z151" s="179">
        <v>589.0</v>
      </c>
      <c r="AA151" s="128"/>
      <c r="AB151" s="8">
        <v>191.0</v>
      </c>
      <c r="AC151" s="128"/>
      <c r="AD151" s="128"/>
      <c r="AE151" s="8">
        <v>5056.0</v>
      </c>
      <c r="AF151" s="8">
        <v>391.0</v>
      </c>
      <c r="AH151" s="128"/>
      <c r="AI151" s="175">
        <v>44025.375</v>
      </c>
      <c r="AJ151" s="175">
        <v>44026.65416666667</v>
      </c>
      <c r="AK151" s="8" t="s">
        <v>455</v>
      </c>
      <c r="AL151" s="8" t="s">
        <v>339</v>
      </c>
      <c r="AM151" s="8" t="s">
        <v>518</v>
      </c>
      <c r="AN151" s="8" t="s">
        <v>311</v>
      </c>
      <c r="AO151" s="120"/>
      <c r="AQ151" s="128"/>
      <c r="AR151" s="128"/>
      <c r="AS151" s="128"/>
      <c r="AT151" s="128"/>
      <c r="AU151" s="128"/>
      <c r="AV151" s="128"/>
    </row>
    <row r="152" ht="16.5" customHeight="1">
      <c r="A152" s="170">
        <v>44025.0</v>
      </c>
      <c r="B152" s="8" t="s">
        <v>208</v>
      </c>
      <c r="C152" s="128"/>
      <c r="D152" s="128"/>
      <c r="E152" s="128"/>
      <c r="F152" s="128"/>
      <c r="G152" s="128"/>
      <c r="H152" s="128"/>
      <c r="I152" s="8">
        <v>21562.0</v>
      </c>
      <c r="J152" s="128"/>
      <c r="K152" s="128"/>
      <c r="L152" s="8">
        <v>24673.0</v>
      </c>
      <c r="M152" s="128"/>
      <c r="N152" s="128"/>
      <c r="O152" s="128"/>
      <c r="P152" s="8">
        <v>183598.0</v>
      </c>
      <c r="Q152" s="128"/>
      <c r="R152" s="128"/>
      <c r="S152" s="8">
        <v>6054.0</v>
      </c>
      <c r="T152" s="128"/>
      <c r="U152" s="8">
        <v>134866.0</v>
      </c>
      <c r="V152" s="174">
        <v>6054.0</v>
      </c>
      <c r="W152" s="174">
        <v>128812.0</v>
      </c>
      <c r="Y152" s="8">
        <v>22.0</v>
      </c>
      <c r="Z152" s="179">
        <v>589.0</v>
      </c>
      <c r="AA152" s="128"/>
      <c r="AB152" s="8">
        <v>191.0</v>
      </c>
      <c r="AC152" s="128"/>
      <c r="AD152" s="128"/>
      <c r="AE152" s="8">
        <v>5027.0</v>
      </c>
      <c r="AF152" s="8">
        <v>391.0</v>
      </c>
      <c r="AH152" s="128"/>
      <c r="AI152" s="175">
        <v>44024.375</v>
      </c>
      <c r="AJ152" s="175">
        <v>44025.64166666666</v>
      </c>
      <c r="AK152" s="8" t="s">
        <v>455</v>
      </c>
      <c r="AL152" s="8" t="s">
        <v>317</v>
      </c>
      <c r="AM152" s="8" t="s">
        <v>518</v>
      </c>
      <c r="AN152" s="8" t="s">
        <v>311</v>
      </c>
      <c r="AO152" s="120"/>
      <c r="AQ152" s="128"/>
      <c r="AR152" s="128"/>
      <c r="AS152" s="128"/>
      <c r="AT152" s="128"/>
      <c r="AU152" s="128"/>
      <c r="AV152" s="128"/>
    </row>
    <row r="153" ht="16.5" customHeight="1">
      <c r="A153" s="170">
        <v>44024.0</v>
      </c>
      <c r="B153" s="8" t="s">
        <v>208</v>
      </c>
      <c r="C153" s="128"/>
      <c r="D153" s="128"/>
      <c r="E153" s="128"/>
      <c r="F153" s="128"/>
      <c r="G153" s="128"/>
      <c r="H153" s="128"/>
      <c r="I153" s="8">
        <v>21388.0</v>
      </c>
      <c r="J153" s="128"/>
      <c r="K153" s="128"/>
      <c r="L153" s="8">
        <v>24597.0</v>
      </c>
      <c r="M153" s="128"/>
      <c r="N153" s="128"/>
      <c r="O153" s="128"/>
      <c r="P153" s="8">
        <v>181329.0</v>
      </c>
      <c r="Q153" s="128"/>
      <c r="R153" s="128"/>
      <c r="S153" s="8">
        <v>6024.0</v>
      </c>
      <c r="T153" s="128"/>
      <c r="U153" s="8">
        <v>133389.0</v>
      </c>
      <c r="V153" s="174">
        <v>6024.0</v>
      </c>
      <c r="W153" s="174">
        <v>127365.0</v>
      </c>
      <c r="Y153" s="8">
        <v>22.0</v>
      </c>
      <c r="Z153" s="179">
        <v>589.0</v>
      </c>
      <c r="AA153" s="128"/>
      <c r="AB153" s="8">
        <v>191.0</v>
      </c>
      <c r="AC153" s="128"/>
      <c r="AD153" s="128"/>
      <c r="AE153" s="8">
        <v>5013.0</v>
      </c>
      <c r="AF153" s="8">
        <v>391.0</v>
      </c>
      <c r="AH153" s="128"/>
      <c r="AI153" s="175">
        <v>44023.375</v>
      </c>
      <c r="AJ153" s="175">
        <v>44024.694444444445</v>
      </c>
      <c r="AK153" s="8" t="s">
        <v>198</v>
      </c>
      <c r="AL153" s="8" t="s">
        <v>317</v>
      </c>
      <c r="AM153" s="8" t="s">
        <v>518</v>
      </c>
      <c r="AN153" s="8" t="s">
        <v>311</v>
      </c>
      <c r="AO153" s="120"/>
      <c r="AQ153" s="128"/>
      <c r="AR153" s="128"/>
      <c r="AS153" s="128"/>
      <c r="AT153" s="128"/>
      <c r="AU153" s="128"/>
      <c r="AV153" s="128"/>
    </row>
    <row r="154" ht="16.5" customHeight="1">
      <c r="A154" s="170">
        <v>44023.0</v>
      </c>
      <c r="B154" s="8" t="s">
        <v>208</v>
      </c>
      <c r="C154" s="128"/>
      <c r="D154" s="128"/>
      <c r="E154" s="128"/>
      <c r="F154" s="128"/>
      <c r="G154" s="128"/>
      <c r="H154" s="128"/>
      <c r="I154" s="8">
        <v>21186.0</v>
      </c>
      <c r="J154" s="128"/>
      <c r="K154" s="128"/>
      <c r="L154" s="8">
        <v>24425.0</v>
      </c>
      <c r="M154" s="128"/>
      <c r="N154" s="128"/>
      <c r="O154" s="128"/>
      <c r="P154" s="8">
        <v>177819.0</v>
      </c>
      <c r="Q154" s="128"/>
      <c r="R154" s="128"/>
      <c r="S154" s="8">
        <v>5991.0</v>
      </c>
      <c r="T154" s="128"/>
      <c r="U154" s="8">
        <v>132302.0</v>
      </c>
      <c r="V154" s="174">
        <v>5991.0</v>
      </c>
      <c r="W154" s="174">
        <v>126311.0</v>
      </c>
      <c r="Y154" s="8">
        <v>20.0</v>
      </c>
      <c r="Z154" s="179">
        <v>585.0</v>
      </c>
      <c r="AA154" s="128"/>
      <c r="AB154" s="8">
        <v>190.0</v>
      </c>
      <c r="AC154" s="128"/>
      <c r="AD154" s="128"/>
      <c r="AE154" s="8">
        <v>4897.0</v>
      </c>
      <c r="AF154" s="8">
        <v>390.0</v>
      </c>
      <c r="AH154" s="128"/>
      <c r="AI154" s="175">
        <v>44022.375</v>
      </c>
      <c r="AJ154" s="175">
        <v>44023.67152777778</v>
      </c>
      <c r="AK154" s="8" t="s">
        <v>368</v>
      </c>
      <c r="AL154" s="8" t="s">
        <v>467</v>
      </c>
      <c r="AM154" s="8" t="s">
        <v>518</v>
      </c>
      <c r="AN154" s="8" t="s">
        <v>311</v>
      </c>
      <c r="AO154" s="120"/>
      <c r="AQ154" s="128"/>
      <c r="AR154" s="128"/>
      <c r="AS154" s="128"/>
      <c r="AT154" s="128"/>
      <c r="AU154" s="128"/>
      <c r="AV154" s="128"/>
    </row>
    <row r="155" ht="16.5" customHeight="1">
      <c r="A155" s="170">
        <v>44022.0</v>
      </c>
      <c r="B155" s="8" t="s">
        <v>208</v>
      </c>
      <c r="C155" s="128"/>
      <c r="D155" s="128"/>
      <c r="E155" s="128"/>
      <c r="F155" s="128"/>
      <c r="G155" s="128"/>
      <c r="H155" s="128"/>
      <c r="I155" s="8">
        <v>20931.0</v>
      </c>
      <c r="J155" s="128"/>
      <c r="K155" s="128"/>
      <c r="L155" s="8">
        <v>24192.0</v>
      </c>
      <c r="M155" s="128"/>
      <c r="N155" s="128"/>
      <c r="O155" s="128"/>
      <c r="P155" s="8">
        <v>175092.0</v>
      </c>
      <c r="Q155" s="128"/>
      <c r="R155" s="128"/>
      <c r="S155" s="8">
        <v>5973.0</v>
      </c>
      <c r="T155" s="128"/>
      <c r="U155" s="8">
        <v>131051.0</v>
      </c>
      <c r="V155" s="174">
        <v>5973.0</v>
      </c>
      <c r="W155" s="174">
        <v>125078.0</v>
      </c>
      <c r="Y155" s="8">
        <v>24.0</v>
      </c>
      <c r="Z155" s="179">
        <v>581.0</v>
      </c>
      <c r="AA155" s="128"/>
      <c r="AB155" s="8">
        <v>189.0</v>
      </c>
      <c r="AC155" s="128"/>
      <c r="AD155" s="128"/>
      <c r="AE155" s="8">
        <v>4831.0</v>
      </c>
      <c r="AF155" s="8">
        <v>387.0</v>
      </c>
      <c r="AH155" s="128"/>
      <c r="AI155" s="175">
        <v>44021.375</v>
      </c>
      <c r="AJ155" s="175">
        <v>44022.65486111111</v>
      </c>
      <c r="AK155" s="8" t="s">
        <v>352</v>
      </c>
      <c r="AL155" s="8" t="s">
        <v>315</v>
      </c>
      <c r="AM155" s="8" t="s">
        <v>518</v>
      </c>
      <c r="AN155" s="8" t="s">
        <v>311</v>
      </c>
      <c r="AO155" s="120"/>
      <c r="AQ155" s="128"/>
      <c r="AR155" s="128"/>
      <c r="AS155" s="128"/>
      <c r="AT155" s="128"/>
      <c r="AU155" s="128"/>
      <c r="AV155" s="128"/>
    </row>
    <row r="156" ht="16.5" customHeight="1">
      <c r="A156" s="170">
        <v>44021.0</v>
      </c>
      <c r="B156" s="8" t="s">
        <v>208</v>
      </c>
      <c r="C156" s="128"/>
      <c r="D156" s="128"/>
      <c r="E156" s="128"/>
      <c r="F156" s="128"/>
      <c r="G156" s="128"/>
      <c r="H156" s="128"/>
      <c r="I156" s="8">
        <v>20717.0</v>
      </c>
      <c r="J156" s="128"/>
      <c r="K156" s="128"/>
      <c r="L156" s="8">
        <v>23900.0</v>
      </c>
      <c r="M156" s="128"/>
      <c r="N156" s="128"/>
      <c r="O156" s="128"/>
      <c r="P156" s="8">
        <v>172485.0</v>
      </c>
      <c r="Q156" s="128"/>
      <c r="R156" s="128"/>
      <c r="S156" s="8">
        <v>5952.0</v>
      </c>
      <c r="T156" s="128"/>
      <c r="U156" s="8">
        <v>129628.0</v>
      </c>
      <c r="V156" s="174">
        <v>5952.0</v>
      </c>
      <c r="W156" s="174">
        <v>123676.0</v>
      </c>
      <c r="Y156" s="8">
        <v>22.0</v>
      </c>
      <c r="Z156" s="179">
        <v>578.0</v>
      </c>
      <c r="AA156" s="128"/>
      <c r="AB156" s="8">
        <v>164.0</v>
      </c>
      <c r="AC156" s="128"/>
      <c r="AD156" s="128"/>
      <c r="AE156" s="8">
        <v>4817.0</v>
      </c>
      <c r="AF156" s="8">
        <v>386.0</v>
      </c>
      <c r="AH156" s="128"/>
      <c r="AI156" s="175">
        <v>44020.375</v>
      </c>
      <c r="AJ156" s="175">
        <v>44021.65486111111</v>
      </c>
      <c r="AK156" s="8" t="s">
        <v>455</v>
      </c>
      <c r="AL156" s="8" t="s">
        <v>467</v>
      </c>
      <c r="AM156" s="8" t="s">
        <v>518</v>
      </c>
      <c r="AN156" s="8" t="s">
        <v>311</v>
      </c>
      <c r="AO156" s="120"/>
      <c r="AQ156" s="128"/>
      <c r="AR156" s="128"/>
      <c r="AS156" s="128"/>
      <c r="AT156" s="128"/>
      <c r="AU156" s="128"/>
      <c r="AV156" s="128"/>
    </row>
    <row r="157" ht="16.5" customHeight="1">
      <c r="A157" s="170">
        <v>44020.0</v>
      </c>
      <c r="B157" s="8" t="s">
        <v>208</v>
      </c>
      <c r="C157" s="128"/>
      <c r="D157" s="128"/>
      <c r="E157" s="128"/>
      <c r="F157" s="128"/>
      <c r="G157" s="128"/>
      <c r="H157" s="128"/>
      <c r="I157" s="8">
        <v>20509.0</v>
      </c>
      <c r="J157" s="128"/>
      <c r="K157" s="128"/>
      <c r="L157" s="8">
        <v>23657.0</v>
      </c>
      <c r="M157" s="128"/>
      <c r="N157" s="128"/>
      <c r="O157" s="128"/>
      <c r="P157" s="8">
        <v>170463.0</v>
      </c>
      <c r="Q157" s="128"/>
      <c r="R157" s="128"/>
      <c r="S157" s="8">
        <v>5932.0</v>
      </c>
      <c r="T157" s="128"/>
      <c r="U157" s="8">
        <v>128511.0</v>
      </c>
      <c r="V157" s="174">
        <v>5932.0</v>
      </c>
      <c r="W157" s="174">
        <v>122579.0</v>
      </c>
      <c r="Y157" s="8">
        <v>24.0</v>
      </c>
      <c r="Z157" s="179">
        <v>577.0</v>
      </c>
      <c r="AA157" s="128"/>
      <c r="AB157" s="8">
        <v>164.0</v>
      </c>
      <c r="AC157" s="128"/>
      <c r="AD157" s="128"/>
      <c r="AE157" s="8">
        <v>4758.0</v>
      </c>
      <c r="AF157" s="8">
        <v>384.0</v>
      </c>
      <c r="AH157" s="128"/>
      <c r="AI157" s="175">
        <v>44019.375</v>
      </c>
      <c r="AJ157" s="175">
        <v>44020.705555555556</v>
      </c>
      <c r="AK157" s="8" t="s">
        <v>345</v>
      </c>
      <c r="AL157" s="8" t="s">
        <v>360</v>
      </c>
      <c r="AM157" s="8" t="s">
        <v>518</v>
      </c>
      <c r="AN157" s="8" t="s">
        <v>311</v>
      </c>
      <c r="AO157" s="120"/>
      <c r="AQ157" s="128"/>
      <c r="AR157" s="128"/>
      <c r="AS157" s="128"/>
      <c r="AT157" s="128"/>
      <c r="AU157" s="128"/>
      <c r="AV157" s="128"/>
    </row>
    <row r="158" ht="16.5" customHeight="1">
      <c r="A158" s="170">
        <v>44019.0</v>
      </c>
      <c r="B158" s="8" t="s">
        <v>208</v>
      </c>
      <c r="C158" s="128"/>
      <c r="D158" s="128"/>
      <c r="E158" s="128"/>
      <c r="F158" s="128"/>
      <c r="G158" s="128"/>
      <c r="H158" s="128"/>
      <c r="I158" s="8">
        <v>20455.0</v>
      </c>
      <c r="J158" s="128"/>
      <c r="K158" s="128"/>
      <c r="L158" s="8">
        <v>23431.0</v>
      </c>
      <c r="M158" s="128"/>
      <c r="N158" s="128"/>
      <c r="O158" s="128"/>
      <c r="P158" s="8">
        <v>168570.0</v>
      </c>
      <c r="Q158" s="128"/>
      <c r="R158" s="128"/>
      <c r="S158" s="8">
        <v>5914.0</v>
      </c>
      <c r="T158" s="128"/>
      <c r="U158" s="8">
        <v>127880.0</v>
      </c>
      <c r="V158" s="174">
        <v>5914.0</v>
      </c>
      <c r="W158" s="174">
        <v>121966.0</v>
      </c>
      <c r="Y158" s="8">
        <v>25.0</v>
      </c>
      <c r="Z158" s="179">
        <v>574.0</v>
      </c>
      <c r="AA158" s="128"/>
      <c r="AB158" s="8">
        <v>163.0</v>
      </c>
      <c r="AC158" s="128"/>
      <c r="AD158" s="128"/>
      <c r="AE158" s="8">
        <v>4706.0</v>
      </c>
      <c r="AF158" s="8">
        <v>382.0</v>
      </c>
      <c r="AH158" s="128"/>
      <c r="AI158" s="175">
        <v>44018.375</v>
      </c>
      <c r="AJ158" s="175">
        <v>44019.64236111111</v>
      </c>
      <c r="AK158" s="8" t="s">
        <v>326</v>
      </c>
      <c r="AL158" s="8" t="s">
        <v>325</v>
      </c>
      <c r="AM158" s="8" t="s">
        <v>518</v>
      </c>
      <c r="AN158" s="8" t="s">
        <v>311</v>
      </c>
      <c r="AO158" s="120"/>
      <c r="AQ158" s="128"/>
      <c r="AR158" s="128"/>
      <c r="AS158" s="128"/>
      <c r="AT158" s="128"/>
      <c r="AU158" s="128"/>
      <c r="AV158" s="128"/>
    </row>
    <row r="159" ht="16.5" customHeight="1">
      <c r="A159" s="170">
        <v>44018.0</v>
      </c>
      <c r="B159" s="8" t="s">
        <v>208</v>
      </c>
      <c r="C159" s="128"/>
      <c r="D159" s="128"/>
      <c r="E159" s="128"/>
      <c r="F159" s="128"/>
      <c r="G159" s="128"/>
      <c r="H159" s="128"/>
      <c r="I159" s="8">
        <v>20395.0</v>
      </c>
      <c r="J159" s="128"/>
      <c r="K159" s="128"/>
      <c r="L159" s="8">
        <v>23280.0</v>
      </c>
      <c r="M159" s="128"/>
      <c r="N159" s="128"/>
      <c r="O159" s="128"/>
      <c r="P159" s="8">
        <v>166872.0</v>
      </c>
      <c r="Q159" s="128"/>
      <c r="R159" s="128"/>
      <c r="S159" s="8">
        <v>5897.0</v>
      </c>
      <c r="T159" s="128"/>
      <c r="U159" s="8">
        <v>125235.0</v>
      </c>
      <c r="V159" s="174">
        <v>5897.0</v>
      </c>
      <c r="W159" s="174">
        <v>119338.0</v>
      </c>
      <c r="Y159" s="8">
        <v>25.0</v>
      </c>
      <c r="Z159" s="179">
        <v>570.0</v>
      </c>
      <c r="AA159" s="128"/>
      <c r="AB159" s="8">
        <v>163.0</v>
      </c>
      <c r="AC159" s="128"/>
      <c r="AD159" s="128"/>
      <c r="AE159" s="8">
        <v>4684.0</v>
      </c>
      <c r="AF159" s="8">
        <v>381.0</v>
      </c>
      <c r="AH159" s="128"/>
      <c r="AI159" s="175">
        <v>44017.375</v>
      </c>
      <c r="AJ159" s="175">
        <v>44018.638194444444</v>
      </c>
      <c r="AK159" s="8" t="s">
        <v>353</v>
      </c>
      <c r="AL159" s="8" t="s">
        <v>317</v>
      </c>
      <c r="AM159" s="8" t="s">
        <v>518</v>
      </c>
      <c r="AN159" s="8" t="s">
        <v>311</v>
      </c>
      <c r="AO159" s="120"/>
      <c r="AQ159" s="128"/>
      <c r="AR159" s="128"/>
      <c r="AS159" s="128"/>
      <c r="AT159" s="128"/>
      <c r="AU159" s="128"/>
      <c r="AV159" s="128"/>
    </row>
    <row r="160" ht="16.5" customHeight="1">
      <c r="A160" s="170">
        <v>44017.0</v>
      </c>
      <c r="B160" s="8" t="s">
        <v>208</v>
      </c>
      <c r="C160" s="128"/>
      <c r="D160" s="128"/>
      <c r="E160" s="128"/>
      <c r="F160" s="128"/>
      <c r="G160" s="128"/>
      <c r="H160" s="128"/>
      <c r="I160" s="8">
        <v>20057.0</v>
      </c>
      <c r="J160" s="128"/>
      <c r="K160" s="128"/>
      <c r="L160" s="8">
        <v>23261.0</v>
      </c>
      <c r="M160" s="128"/>
      <c r="N160" s="128"/>
      <c r="O160" s="128"/>
      <c r="P160" s="8">
        <v>164672.0</v>
      </c>
      <c r="Q160" s="128"/>
      <c r="R160" s="128"/>
      <c r="S160" s="8">
        <v>5857.0</v>
      </c>
      <c r="T160" s="128"/>
      <c r="U160" s="8">
        <v>123749.0</v>
      </c>
      <c r="V160" s="174">
        <v>5857.0</v>
      </c>
      <c r="W160" s="8">
        <v>117892.0</v>
      </c>
      <c r="Y160" s="8">
        <v>25.0</v>
      </c>
      <c r="Z160" s="179">
        <v>569.0</v>
      </c>
      <c r="AA160" s="128"/>
      <c r="AB160" s="8">
        <v>163.0</v>
      </c>
      <c r="AC160" s="128"/>
      <c r="AD160" s="128"/>
      <c r="AE160" s="8">
        <v>4597.0</v>
      </c>
      <c r="AF160" s="8">
        <v>376.0</v>
      </c>
      <c r="AH160" s="128"/>
      <c r="AI160" s="175">
        <v>44015.375</v>
      </c>
      <c r="AJ160" s="175">
        <v>44017.64375</v>
      </c>
      <c r="AK160" s="8" t="s">
        <v>350</v>
      </c>
      <c r="AL160" s="8" t="s">
        <v>317</v>
      </c>
      <c r="AM160" s="8" t="s">
        <v>518</v>
      </c>
      <c r="AN160" s="8" t="s">
        <v>311</v>
      </c>
      <c r="AO160" s="120"/>
      <c r="AQ160" s="128"/>
      <c r="AR160" s="128"/>
      <c r="AS160" s="128"/>
      <c r="AT160" s="128"/>
      <c r="AU160" s="128"/>
      <c r="AV160" s="128"/>
    </row>
    <row r="161" ht="16.5" customHeight="1">
      <c r="A161" s="170">
        <v>44016.0</v>
      </c>
      <c r="B161" s="8" t="s">
        <v>208</v>
      </c>
      <c r="C161" s="128"/>
      <c r="D161" s="128"/>
      <c r="E161" s="128"/>
      <c r="F161" s="128"/>
      <c r="G161" s="128"/>
      <c r="H161" s="128"/>
      <c r="I161" s="8">
        <v>20057.0</v>
      </c>
      <c r="J161" s="128"/>
      <c r="K161" s="128"/>
      <c r="L161" s="8">
        <v>23085.0</v>
      </c>
      <c r="M161" s="128"/>
      <c r="N161" s="128"/>
      <c r="O161" s="128"/>
      <c r="P161" s="8">
        <v>161306.0</v>
      </c>
      <c r="Q161" s="128"/>
      <c r="R161" s="128"/>
      <c r="S161" s="8">
        <v>5857.0</v>
      </c>
      <c r="T161" s="128"/>
      <c r="U161" s="8">
        <v>123749.0</v>
      </c>
      <c r="V161" s="174">
        <v>5857.0</v>
      </c>
      <c r="W161" s="174">
        <v>117892.0</v>
      </c>
      <c r="Y161" s="8">
        <v>25.0</v>
      </c>
      <c r="Z161" s="179">
        <v>569.0</v>
      </c>
      <c r="AA161" s="128"/>
      <c r="AB161" s="8">
        <v>163.0</v>
      </c>
      <c r="AC161" s="128"/>
      <c r="AD161" s="128"/>
      <c r="AE161" s="8">
        <v>4597.0</v>
      </c>
      <c r="AF161" s="8">
        <v>376.0</v>
      </c>
      <c r="AH161" s="128"/>
      <c r="AI161" s="175">
        <v>44015.375</v>
      </c>
      <c r="AJ161" s="175">
        <v>44017.64375</v>
      </c>
      <c r="AK161" s="8" t="s">
        <v>350</v>
      </c>
      <c r="AL161" s="8" t="s">
        <v>317</v>
      </c>
      <c r="AM161" s="8" t="s">
        <v>518</v>
      </c>
      <c r="AN161" s="8" t="s">
        <v>311</v>
      </c>
      <c r="AO161" s="120"/>
      <c r="AQ161" s="128"/>
      <c r="AR161" s="128"/>
      <c r="AS161" s="128"/>
      <c r="AT161" s="128"/>
      <c r="AU161" s="128"/>
      <c r="AV161" s="128"/>
    </row>
    <row r="162" ht="16.5" customHeight="1">
      <c r="A162" s="170">
        <v>44015.0</v>
      </c>
      <c r="B162" s="8" t="s">
        <v>208</v>
      </c>
      <c r="C162" s="128"/>
      <c r="D162" s="128"/>
      <c r="E162" s="128"/>
      <c r="F162" s="128"/>
      <c r="G162" s="128"/>
      <c r="H162" s="128"/>
      <c r="I162" s="8">
        <v>19808.0</v>
      </c>
      <c r="J162" s="128"/>
      <c r="K162" s="128"/>
      <c r="L162" s="8">
        <v>22894.0</v>
      </c>
      <c r="M162" s="128"/>
      <c r="N162" s="128"/>
      <c r="O162" s="128"/>
      <c r="P162" s="8">
        <v>158920.0</v>
      </c>
      <c r="Q162" s="128"/>
      <c r="R162" s="128"/>
      <c r="S162" s="8">
        <v>5822.0</v>
      </c>
      <c r="T162" s="128"/>
      <c r="U162" s="8">
        <v>122187.0</v>
      </c>
      <c r="V162" s="174">
        <v>5822.0</v>
      </c>
      <c r="W162" s="174">
        <v>116365.0</v>
      </c>
      <c r="Y162" s="8">
        <v>31.0</v>
      </c>
      <c r="Z162" s="179">
        <v>567.0</v>
      </c>
      <c r="AA162" s="128"/>
      <c r="AB162" s="8">
        <v>162.0</v>
      </c>
      <c r="AC162" s="128"/>
      <c r="AD162" s="128"/>
      <c r="AE162" s="8">
        <v>4508.0</v>
      </c>
      <c r="AF162" s="8">
        <v>375.0</v>
      </c>
      <c r="AH162" s="128"/>
      <c r="AI162" s="175">
        <v>44014.375</v>
      </c>
      <c r="AJ162" s="175">
        <v>44015.652083333334</v>
      </c>
      <c r="AK162" s="8" t="s">
        <v>382</v>
      </c>
      <c r="AL162" s="8" t="s">
        <v>341</v>
      </c>
      <c r="AM162" s="8" t="s">
        <v>520</v>
      </c>
      <c r="AN162" s="8" t="s">
        <v>311</v>
      </c>
      <c r="AO162" s="120"/>
      <c r="AQ162" s="128"/>
      <c r="AR162" s="128"/>
      <c r="AS162" s="128"/>
      <c r="AT162" s="128"/>
      <c r="AU162" s="128"/>
      <c r="AV162" s="128"/>
    </row>
    <row r="163" ht="16.5" customHeight="1">
      <c r="A163" s="170">
        <v>44014.0</v>
      </c>
      <c r="B163" s="8" t="s">
        <v>208</v>
      </c>
      <c r="C163" s="128"/>
      <c r="D163" s="128"/>
      <c r="E163" s="128"/>
      <c r="F163" s="128"/>
      <c r="G163" s="128"/>
      <c r="H163" s="128"/>
      <c r="I163" s="8">
        <v>19483.0</v>
      </c>
      <c r="J163" s="128"/>
      <c r="K163" s="128"/>
      <c r="L163" s="8">
        <v>22605.0</v>
      </c>
      <c r="M163" s="128"/>
      <c r="N163" s="128"/>
      <c r="O163" s="128"/>
      <c r="P163" s="8">
        <v>156642.0</v>
      </c>
      <c r="Q163" s="128"/>
      <c r="R163" s="128"/>
      <c r="S163" s="8">
        <v>5802.0</v>
      </c>
      <c r="T163" s="128"/>
      <c r="U163" s="8">
        <v>120307.0</v>
      </c>
      <c r="V163" s="174">
        <v>5802.0</v>
      </c>
      <c r="W163" s="174">
        <v>114505.0</v>
      </c>
      <c r="Y163" s="8">
        <v>32.0</v>
      </c>
      <c r="Z163" s="179">
        <v>565.0</v>
      </c>
      <c r="AA163" s="128"/>
      <c r="AB163" s="8">
        <v>162.0</v>
      </c>
      <c r="AC163" s="128"/>
      <c r="AD163" s="128"/>
      <c r="AE163" s="8">
        <v>4491.0</v>
      </c>
      <c r="AF163" s="8">
        <v>373.0</v>
      </c>
      <c r="AH163" s="128"/>
      <c r="AI163" s="175">
        <v>44013.375</v>
      </c>
      <c r="AJ163" s="175">
        <v>44014.65625</v>
      </c>
      <c r="AK163" s="8" t="s">
        <v>521</v>
      </c>
      <c r="AL163" s="8" t="s">
        <v>317</v>
      </c>
      <c r="AM163" s="8" t="s">
        <v>520</v>
      </c>
      <c r="AN163" s="8" t="s">
        <v>311</v>
      </c>
      <c r="AO163" s="120"/>
      <c r="AQ163" s="128"/>
      <c r="AR163" s="128"/>
      <c r="AS163" s="128"/>
      <c r="AT163" s="128"/>
      <c r="AU163" s="128"/>
      <c r="AV163" s="128"/>
    </row>
    <row r="164" ht="16.5" customHeight="1">
      <c r="A164" s="170">
        <v>44013.0</v>
      </c>
      <c r="B164" s="8" t="s">
        <v>208</v>
      </c>
      <c r="C164" s="128"/>
      <c r="D164" s="128"/>
      <c r="E164" s="128"/>
      <c r="F164" s="128"/>
      <c r="G164" s="128"/>
      <c r="H164" s="128"/>
      <c r="I164" s="8">
        <v>19264.0</v>
      </c>
      <c r="J164" s="128"/>
      <c r="K164" s="128"/>
      <c r="L164" s="8">
        <v>22264.0</v>
      </c>
      <c r="M164" s="128"/>
      <c r="N164" s="128"/>
      <c r="O164" s="128"/>
      <c r="P164" s="8">
        <v>152928.0</v>
      </c>
      <c r="Q164" s="128"/>
      <c r="R164" s="128"/>
      <c r="S164" s="8">
        <v>5782.0</v>
      </c>
      <c r="T164" s="128"/>
      <c r="U164" s="8">
        <v>119169.0</v>
      </c>
      <c r="V164" s="174">
        <v>5782.0</v>
      </c>
      <c r="W164" s="174">
        <v>113387.0</v>
      </c>
      <c r="Y164" s="8">
        <v>37.0</v>
      </c>
      <c r="Z164" s="179">
        <v>565.0</v>
      </c>
      <c r="AA164" s="128"/>
      <c r="AB164" s="8">
        <v>162.0</v>
      </c>
      <c r="AC164" s="128"/>
      <c r="AD164" s="128"/>
      <c r="AE164" s="8">
        <v>4463.0</v>
      </c>
      <c r="AF164" s="174">
        <v>371.0</v>
      </c>
      <c r="AH164" s="128"/>
      <c r="AI164" s="175">
        <v>44012.375</v>
      </c>
      <c r="AJ164" s="175">
        <v>44013.675</v>
      </c>
      <c r="AK164" s="8" t="s">
        <v>309</v>
      </c>
      <c r="AL164" s="8" t="s">
        <v>334</v>
      </c>
      <c r="AM164" s="8" t="s">
        <v>520</v>
      </c>
      <c r="AN164" s="8" t="s">
        <v>311</v>
      </c>
      <c r="AO164" s="120"/>
      <c r="AQ164" s="128"/>
      <c r="AR164" s="128"/>
      <c r="AS164" s="128"/>
      <c r="AT164" s="128"/>
      <c r="AU164" s="128"/>
      <c r="AV164" s="128"/>
    </row>
    <row r="165" ht="16.5" customHeight="1">
      <c r="A165" s="170">
        <v>44012.0</v>
      </c>
      <c r="B165" s="8" t="s">
        <v>208</v>
      </c>
      <c r="C165" s="128"/>
      <c r="D165" s="128"/>
      <c r="E165" s="128"/>
      <c r="F165" s="128"/>
      <c r="G165" s="128"/>
      <c r="H165" s="128"/>
      <c r="I165" s="8">
        <v>19051.0</v>
      </c>
      <c r="J165" s="128"/>
      <c r="K165" s="128"/>
      <c r="L165" s="8">
        <v>21950.0</v>
      </c>
      <c r="M165" s="128"/>
      <c r="N165" s="128"/>
      <c r="O165" s="128"/>
      <c r="P165" s="8">
        <v>151394.0</v>
      </c>
      <c r="Q165" s="128"/>
      <c r="R165" s="128"/>
      <c r="S165" s="8">
        <v>5760.0</v>
      </c>
      <c r="T165" s="128"/>
      <c r="U165" s="8">
        <v>118298.0</v>
      </c>
      <c r="V165" s="174">
        <v>5760.0</v>
      </c>
      <c r="W165" s="174">
        <v>112538.0</v>
      </c>
      <c r="Y165" s="8">
        <v>34.0</v>
      </c>
      <c r="Z165" s="179">
        <v>565.0</v>
      </c>
      <c r="AA165" s="128"/>
      <c r="AB165" s="8">
        <v>162.0</v>
      </c>
      <c r="AC165" s="128"/>
      <c r="AD165" s="128"/>
      <c r="AE165" s="8">
        <v>4435.0</v>
      </c>
      <c r="AF165" s="174">
        <v>367.0</v>
      </c>
      <c r="AH165" s="128"/>
      <c r="AI165" s="175">
        <v>44011.375</v>
      </c>
      <c r="AJ165" s="175">
        <v>44012.663888888885</v>
      </c>
      <c r="AK165" s="8" t="s">
        <v>380</v>
      </c>
      <c r="AL165" s="8" t="s">
        <v>317</v>
      </c>
      <c r="AM165" s="8" t="s">
        <v>520</v>
      </c>
      <c r="AN165" s="8" t="s">
        <v>311</v>
      </c>
      <c r="AO165" s="120"/>
      <c r="AQ165" s="128"/>
      <c r="AR165" s="128"/>
      <c r="AS165" s="128"/>
      <c r="AT165" s="128"/>
      <c r="AU165" s="128"/>
      <c r="AV165" s="128"/>
    </row>
    <row r="166" ht="16.5" customHeight="1">
      <c r="A166" s="170">
        <v>44011.0</v>
      </c>
      <c r="B166" s="8" t="s">
        <v>208</v>
      </c>
      <c r="C166" s="128"/>
      <c r="D166" s="128"/>
      <c r="E166" s="128"/>
      <c r="F166" s="128"/>
      <c r="G166" s="128"/>
      <c r="H166" s="128"/>
      <c r="I166" s="8">
        <v>19051.0</v>
      </c>
      <c r="J166" s="128"/>
      <c r="K166" s="128"/>
      <c r="L166" s="8">
        <v>21684.0</v>
      </c>
      <c r="M166" s="128"/>
      <c r="N166" s="128"/>
      <c r="O166" s="128"/>
      <c r="P166" s="8">
        <v>149399.0</v>
      </c>
      <c r="Q166" s="128"/>
      <c r="R166" s="128"/>
      <c r="S166" s="8">
        <v>5760.0</v>
      </c>
      <c r="T166" s="128"/>
      <c r="U166" s="8">
        <v>118298.0</v>
      </c>
      <c r="V166" s="174">
        <v>5760.0</v>
      </c>
      <c r="W166" s="174">
        <v>112538.0</v>
      </c>
      <c r="Y166" s="8">
        <v>34.0</v>
      </c>
      <c r="Z166" s="179">
        <v>565.0</v>
      </c>
      <c r="AA166" s="128"/>
      <c r="AB166" s="8">
        <v>162.0</v>
      </c>
      <c r="AC166" s="128"/>
      <c r="AD166" s="128"/>
      <c r="AE166" s="8">
        <v>4435.0</v>
      </c>
      <c r="AF166" s="8">
        <v>367.0</v>
      </c>
      <c r="AH166" s="128"/>
      <c r="AI166" s="175">
        <v>44011.375</v>
      </c>
      <c r="AJ166" s="175">
        <v>44012.663888888885</v>
      </c>
      <c r="AK166" s="8" t="s">
        <v>380</v>
      </c>
      <c r="AL166" s="8" t="s">
        <v>317</v>
      </c>
      <c r="AM166" s="8" t="s">
        <v>520</v>
      </c>
      <c r="AN166" s="8" t="s">
        <v>311</v>
      </c>
      <c r="AO166" s="120"/>
      <c r="AQ166" s="128"/>
      <c r="AR166" s="128"/>
      <c r="AS166" s="128"/>
      <c r="AT166" s="128"/>
      <c r="AU166" s="128"/>
      <c r="AV166" s="128"/>
    </row>
    <row r="167" ht="16.5" customHeight="1">
      <c r="A167" s="170">
        <v>44010.0</v>
      </c>
      <c r="B167" s="8" t="s">
        <v>208</v>
      </c>
      <c r="C167" s="128"/>
      <c r="D167" s="128"/>
      <c r="E167" s="128"/>
      <c r="F167" s="128"/>
      <c r="G167" s="128"/>
      <c r="H167" s="128"/>
      <c r="I167" s="8">
        <v>18713.0</v>
      </c>
      <c r="J167" s="128"/>
      <c r="K167" s="128"/>
      <c r="L167" s="8">
        <v>21628.0</v>
      </c>
      <c r="M167" s="128"/>
      <c r="N167" s="128"/>
      <c r="O167" s="128"/>
      <c r="P167" s="8">
        <v>147282.0</v>
      </c>
      <c r="Q167" s="128"/>
      <c r="R167" s="128"/>
      <c r="S167" s="8">
        <v>5717.0</v>
      </c>
      <c r="T167" s="128"/>
      <c r="U167" s="8">
        <v>116109.0</v>
      </c>
      <c r="V167" s="8">
        <v>5717.0</v>
      </c>
      <c r="W167" s="8">
        <v>110392.0</v>
      </c>
      <c r="X167" s="128"/>
      <c r="Y167" s="8">
        <v>35.0</v>
      </c>
      <c r="Z167" s="179">
        <v>562.0</v>
      </c>
      <c r="AA167" s="128"/>
      <c r="AB167" s="8">
        <v>162.0</v>
      </c>
      <c r="AC167" s="128"/>
      <c r="AD167" s="128"/>
      <c r="AE167" s="8">
        <v>4401.0</v>
      </c>
      <c r="AF167" s="8">
        <v>367.0</v>
      </c>
      <c r="AH167" s="128"/>
      <c r="AI167" s="175">
        <v>44009.375</v>
      </c>
      <c r="AJ167" s="175">
        <v>44010.65763888889</v>
      </c>
      <c r="AK167" s="8" t="s">
        <v>522</v>
      </c>
      <c r="AL167" s="8" t="s">
        <v>373</v>
      </c>
      <c r="AM167" s="8" t="s">
        <v>520</v>
      </c>
      <c r="AN167" s="8" t="s">
        <v>311</v>
      </c>
      <c r="AO167" s="120"/>
      <c r="AQ167" s="128"/>
      <c r="AR167" s="128"/>
      <c r="AS167" s="128"/>
      <c r="AT167" s="128"/>
      <c r="AU167" s="128"/>
      <c r="AV167" s="128"/>
    </row>
    <row r="168" ht="16.5" customHeight="1">
      <c r="A168" s="170">
        <v>44009.0</v>
      </c>
      <c r="B168" s="8" t="s">
        <v>208</v>
      </c>
      <c r="C168" s="128"/>
      <c r="D168" s="128"/>
      <c r="E168" s="128"/>
      <c r="F168" s="128"/>
      <c r="G168" s="128"/>
      <c r="H168" s="128"/>
      <c r="I168" s="8">
        <v>18518.0</v>
      </c>
      <c r="J168" s="128"/>
      <c r="K168" s="128"/>
      <c r="L168" s="8">
        <v>21336.0</v>
      </c>
      <c r="M168" s="128"/>
      <c r="N168" s="128"/>
      <c r="O168" s="128"/>
      <c r="P168" s="8">
        <v>144924.0</v>
      </c>
      <c r="Q168" s="128"/>
      <c r="R168" s="128"/>
      <c r="S168" s="8">
        <v>5671.0</v>
      </c>
      <c r="T168" s="128"/>
      <c r="U168" s="8">
        <v>114768.0</v>
      </c>
      <c r="V168" s="174">
        <v>5671.0</v>
      </c>
      <c r="W168" s="174">
        <v>109097.0</v>
      </c>
      <c r="Y168" s="8">
        <v>32.0</v>
      </c>
      <c r="Z168" s="179">
        <v>561.0</v>
      </c>
      <c r="AA168" s="128"/>
      <c r="AB168" s="8">
        <v>161.0</v>
      </c>
      <c r="AC168" s="128"/>
      <c r="AD168" s="128"/>
      <c r="AE168" s="8">
        <v>4381.0</v>
      </c>
      <c r="AF168" s="8">
        <v>365.0</v>
      </c>
      <c r="AH168" s="128"/>
      <c r="AI168" s="175">
        <v>44008.375</v>
      </c>
      <c r="AJ168" s="175">
        <v>44009.649305555555</v>
      </c>
      <c r="AK168" s="8" t="s">
        <v>378</v>
      </c>
      <c r="AL168" s="8" t="s">
        <v>317</v>
      </c>
      <c r="AM168" s="8" t="s">
        <v>520</v>
      </c>
      <c r="AN168" s="8" t="s">
        <v>311</v>
      </c>
      <c r="AQ168" s="128"/>
      <c r="AR168" s="128"/>
      <c r="AS168" s="128"/>
      <c r="AT168" s="128"/>
      <c r="AU168" s="128"/>
      <c r="AV168" s="128"/>
    </row>
    <row r="169" ht="16.5" customHeight="1">
      <c r="A169" s="170">
        <v>44008.0</v>
      </c>
      <c r="B169" s="8" t="s">
        <v>208</v>
      </c>
      <c r="C169" s="128"/>
      <c r="D169" s="128"/>
      <c r="E169" s="128"/>
      <c r="F169" s="128"/>
      <c r="G169" s="128"/>
      <c r="H169" s="128"/>
      <c r="I169" s="8">
        <v>18518.0</v>
      </c>
      <c r="J169" s="128"/>
      <c r="K169" s="128"/>
      <c r="L169" s="8">
        <v>21049.0</v>
      </c>
      <c r="M169" s="128"/>
      <c r="N169" s="128"/>
      <c r="O169" s="128"/>
      <c r="P169" s="8">
        <v>141945.0</v>
      </c>
      <c r="Q169" s="128"/>
      <c r="R169" s="128"/>
      <c r="S169" s="8">
        <v>5671.0</v>
      </c>
      <c r="T169" s="128"/>
      <c r="U169" s="8">
        <v>114768.0</v>
      </c>
      <c r="V169" s="174">
        <v>5671.0</v>
      </c>
      <c r="W169" s="174">
        <v>109097.0</v>
      </c>
      <c r="Y169" s="8">
        <v>32.0</v>
      </c>
      <c r="Z169" s="179">
        <v>561.0</v>
      </c>
      <c r="AA169" s="128"/>
      <c r="AB169" s="8">
        <v>161.0</v>
      </c>
      <c r="AC169" s="128"/>
      <c r="AD169" s="128"/>
      <c r="AE169" s="8">
        <v>4381.0</v>
      </c>
      <c r="AF169" s="8">
        <v>365.0</v>
      </c>
      <c r="AH169" s="128"/>
      <c r="AI169" s="175">
        <v>44008.375</v>
      </c>
      <c r="AJ169" s="175">
        <v>44009.649305555555</v>
      </c>
      <c r="AK169" s="8" t="s">
        <v>378</v>
      </c>
      <c r="AL169" s="8" t="s">
        <v>317</v>
      </c>
      <c r="AM169" s="8" t="s">
        <v>520</v>
      </c>
      <c r="AN169" s="8" t="s">
        <v>311</v>
      </c>
      <c r="AQ169" s="128"/>
      <c r="AR169" s="128"/>
      <c r="AS169" s="128"/>
      <c r="AT169" s="128"/>
      <c r="AU169" s="128"/>
      <c r="AV169" s="128"/>
    </row>
    <row r="170" ht="16.5" customHeight="1">
      <c r="A170" s="170">
        <v>44007.0</v>
      </c>
      <c r="B170" s="8" t="s">
        <v>208</v>
      </c>
      <c r="C170" s="128"/>
      <c r="D170" s="128"/>
      <c r="E170" s="128"/>
      <c r="F170" s="128"/>
      <c r="G170" s="128"/>
      <c r="H170" s="128"/>
      <c r="I170" s="8">
        <v>18082.0</v>
      </c>
      <c r="J170" s="128"/>
      <c r="K170" s="128"/>
      <c r="L170" s="8">
        <v>20785.0</v>
      </c>
      <c r="M170" s="128"/>
      <c r="N170" s="128"/>
      <c r="O170" s="128"/>
      <c r="P170" s="8">
        <v>139436.0</v>
      </c>
      <c r="Q170" s="128"/>
      <c r="R170" s="128"/>
      <c r="S170" s="8">
        <v>5598.0</v>
      </c>
      <c r="T170" s="128"/>
      <c r="U170" s="8">
        <v>111566.0</v>
      </c>
      <c r="V170" s="174">
        <v>5598.0</v>
      </c>
      <c r="W170" s="8">
        <v>105968.0</v>
      </c>
      <c r="X170" s="128"/>
      <c r="Y170" s="8">
        <v>49.0</v>
      </c>
      <c r="Z170" s="179">
        <v>558.0</v>
      </c>
      <c r="AA170" s="128"/>
      <c r="AB170" s="8">
        <v>160.0</v>
      </c>
      <c r="AC170" s="128"/>
      <c r="AD170" s="128"/>
      <c r="AE170" s="8">
        <v>4358.0</v>
      </c>
      <c r="AF170" s="8">
        <v>347.0</v>
      </c>
      <c r="AH170" s="128"/>
      <c r="AI170" s="175">
        <v>44006.375</v>
      </c>
      <c r="AJ170" s="175">
        <v>44007.64513888889</v>
      </c>
      <c r="AK170" s="8" t="s">
        <v>350</v>
      </c>
      <c r="AL170" s="8" t="s">
        <v>317</v>
      </c>
      <c r="AM170" s="8" t="s">
        <v>523</v>
      </c>
      <c r="AN170" s="8" t="s">
        <v>311</v>
      </c>
      <c r="AQ170" s="128"/>
      <c r="AR170" s="128"/>
      <c r="AS170" s="128"/>
      <c r="AT170" s="128"/>
      <c r="AU170" s="128"/>
      <c r="AV170" s="128"/>
    </row>
    <row r="171" ht="16.5" customHeight="1">
      <c r="A171" s="170">
        <v>44006.0</v>
      </c>
      <c r="B171" s="8" t="s">
        <v>208</v>
      </c>
      <c r="C171" s="128"/>
      <c r="D171" s="128"/>
      <c r="E171" s="128"/>
      <c r="F171" s="128"/>
      <c r="G171" s="128"/>
      <c r="H171" s="128"/>
      <c r="I171" s="8">
        <v>17902.0</v>
      </c>
      <c r="J171" s="128"/>
      <c r="K171" s="128"/>
      <c r="L171" s="8">
        <v>20541.0</v>
      </c>
      <c r="M171" s="128"/>
      <c r="N171" s="128"/>
      <c r="O171" s="128"/>
      <c r="P171" s="8">
        <v>136661.0</v>
      </c>
      <c r="Q171" s="128"/>
      <c r="R171" s="128"/>
      <c r="S171" s="8">
        <v>5571.0</v>
      </c>
      <c r="T171" s="128"/>
      <c r="U171" s="8">
        <v>110053.0</v>
      </c>
      <c r="V171" s="174">
        <v>5571.0</v>
      </c>
      <c r="W171" s="174">
        <v>104482.0</v>
      </c>
      <c r="Y171" s="174">
        <v>51.0</v>
      </c>
      <c r="Z171" s="179">
        <v>558.0</v>
      </c>
      <c r="AB171" s="174">
        <v>160.0</v>
      </c>
      <c r="AE171" s="174">
        <v>4316.0</v>
      </c>
      <c r="AF171" s="8">
        <v>343.0</v>
      </c>
      <c r="AH171" s="128"/>
      <c r="AI171" s="175">
        <v>44005.375</v>
      </c>
      <c r="AJ171" s="175">
        <v>44006.67152777778</v>
      </c>
      <c r="AK171" s="8" t="s">
        <v>345</v>
      </c>
      <c r="AL171" s="8" t="s">
        <v>317</v>
      </c>
      <c r="AM171" s="8" t="s">
        <v>523</v>
      </c>
      <c r="AN171" s="8" t="s">
        <v>311</v>
      </c>
      <c r="AQ171" s="128"/>
      <c r="AR171" s="128"/>
      <c r="AS171" s="128"/>
      <c r="AT171" s="128"/>
      <c r="AU171" s="128"/>
      <c r="AV171" s="128"/>
    </row>
    <row r="172" ht="16.5" customHeight="1">
      <c r="A172" s="170">
        <v>44005.0</v>
      </c>
      <c r="B172" s="8" t="s">
        <v>208</v>
      </c>
      <c r="C172" s="128"/>
      <c r="D172" s="128"/>
      <c r="E172" s="128"/>
      <c r="F172" s="128"/>
      <c r="G172" s="128"/>
      <c r="H172" s="128"/>
      <c r="I172" s="8">
        <v>17822.0</v>
      </c>
      <c r="J172" s="128"/>
      <c r="K172" s="128"/>
      <c r="L172" s="8">
        <v>20228.0</v>
      </c>
      <c r="M172" s="128"/>
      <c r="N172" s="128"/>
      <c r="O172" s="128"/>
      <c r="P172" s="8">
        <v>133499.0</v>
      </c>
      <c r="Q172" s="128"/>
      <c r="R172" s="128"/>
      <c r="S172" s="8">
        <v>5558.0</v>
      </c>
      <c r="T172" s="128"/>
      <c r="U172" s="8">
        <v>108158.0</v>
      </c>
      <c r="V172" s="174">
        <v>5558.0</v>
      </c>
      <c r="W172" s="174">
        <v>103318.0</v>
      </c>
      <c r="Y172" s="174">
        <v>54.0</v>
      </c>
      <c r="Z172" s="179">
        <v>558.0</v>
      </c>
      <c r="AB172" s="174">
        <v>160.0</v>
      </c>
      <c r="AE172" s="174">
        <v>4290.0</v>
      </c>
      <c r="AF172" s="8">
        <v>339.0</v>
      </c>
      <c r="AH172" s="128"/>
      <c r="AI172" s="175">
        <v>44004.375</v>
      </c>
      <c r="AJ172" s="175">
        <v>44005.66875</v>
      </c>
      <c r="AK172" s="8" t="s">
        <v>388</v>
      </c>
      <c r="AL172" s="8" t="s">
        <v>360</v>
      </c>
      <c r="AM172" s="8" t="s">
        <v>523</v>
      </c>
      <c r="AN172" s="8" t="s">
        <v>311</v>
      </c>
      <c r="AQ172" s="128"/>
      <c r="AR172" s="128"/>
      <c r="AS172" s="128"/>
      <c r="AT172" s="128"/>
      <c r="AU172" s="128"/>
      <c r="AV172" s="128"/>
    </row>
    <row r="173" ht="16.5" customHeight="1">
      <c r="A173" s="170">
        <v>44004.0</v>
      </c>
      <c r="B173" s="8" t="s">
        <v>208</v>
      </c>
      <c r="C173" s="128"/>
      <c r="D173" s="128"/>
      <c r="E173" s="128"/>
      <c r="F173" s="128"/>
      <c r="G173" s="128"/>
      <c r="H173" s="128"/>
      <c r="I173" s="8">
        <v>17588.0</v>
      </c>
      <c r="J173" s="128"/>
      <c r="K173" s="128"/>
      <c r="L173" s="8">
        <v>20112.0</v>
      </c>
      <c r="M173" s="128"/>
      <c r="N173" s="128"/>
      <c r="O173" s="128"/>
      <c r="P173" s="8">
        <v>132120.0</v>
      </c>
      <c r="Q173" s="128"/>
      <c r="R173" s="128"/>
      <c r="S173" s="8">
        <v>5544.0</v>
      </c>
      <c r="T173" s="128"/>
      <c r="U173" s="8">
        <v>108862.0</v>
      </c>
      <c r="V173" s="174">
        <v>5544.0</v>
      </c>
      <c r="W173" s="174">
        <v>103318.0</v>
      </c>
      <c r="Y173" s="174">
        <v>55.0</v>
      </c>
      <c r="Z173" s="179">
        <v>553.0</v>
      </c>
      <c r="AB173" s="174">
        <v>159.0</v>
      </c>
      <c r="AE173" s="174">
        <v>4275.0</v>
      </c>
      <c r="AF173" s="8">
        <v>339.0</v>
      </c>
      <c r="AH173" s="128"/>
      <c r="AI173" s="175">
        <v>44003.375</v>
      </c>
      <c r="AJ173" s="175">
        <v>44004.64166666666</v>
      </c>
      <c r="AK173" s="8" t="s">
        <v>323</v>
      </c>
      <c r="AL173" s="8" t="s">
        <v>317</v>
      </c>
      <c r="AM173" s="8" t="s">
        <v>523</v>
      </c>
      <c r="AN173" s="8" t="s">
        <v>311</v>
      </c>
      <c r="AQ173" s="128"/>
      <c r="AR173" s="128"/>
      <c r="AS173" s="128"/>
      <c r="AT173" s="128"/>
      <c r="AU173" s="128"/>
      <c r="AV173" s="128"/>
    </row>
    <row r="174" ht="16.5" customHeight="1">
      <c r="A174" s="170">
        <v>44003.0</v>
      </c>
      <c r="B174" s="8" t="s">
        <v>208</v>
      </c>
      <c r="C174" s="128"/>
      <c r="D174" s="128"/>
      <c r="E174" s="128"/>
      <c r="F174" s="128"/>
      <c r="G174" s="128"/>
      <c r="H174" s="128"/>
      <c r="I174" s="8">
        <v>17402.0</v>
      </c>
      <c r="J174" s="128"/>
      <c r="K174" s="128"/>
      <c r="L174" s="8">
        <v>20002.0</v>
      </c>
      <c r="M174" s="128"/>
      <c r="N174" s="128"/>
      <c r="O174" s="128"/>
      <c r="P174" s="8">
        <v>130833.0</v>
      </c>
      <c r="Q174" s="128"/>
      <c r="R174" s="128"/>
      <c r="S174" s="8">
        <v>5518.0</v>
      </c>
      <c r="T174" s="128"/>
      <c r="U174" s="8">
        <v>105885.0</v>
      </c>
      <c r="V174" s="8">
        <v>5518.0</v>
      </c>
      <c r="W174" s="8">
        <v>100367.0</v>
      </c>
      <c r="Y174" s="8">
        <v>55.0</v>
      </c>
      <c r="Z174" s="179">
        <v>551.0</v>
      </c>
      <c r="AB174" s="8">
        <v>159.0</v>
      </c>
      <c r="AD174" s="128"/>
      <c r="AE174" s="8">
        <v>4244.0</v>
      </c>
      <c r="AF174" s="8">
        <v>339.0</v>
      </c>
      <c r="AG174" s="128"/>
      <c r="AH174" s="128"/>
      <c r="AI174" s="175">
        <v>44002.375</v>
      </c>
      <c r="AJ174" s="175">
        <v>44003.6375</v>
      </c>
      <c r="AK174" s="8" t="s">
        <v>334</v>
      </c>
      <c r="AL174" s="8" t="s">
        <v>317</v>
      </c>
      <c r="AM174" s="8" t="s">
        <v>523</v>
      </c>
      <c r="AN174" s="8" t="s">
        <v>311</v>
      </c>
      <c r="AO174" s="120"/>
      <c r="AQ174" s="128"/>
      <c r="AR174" s="128"/>
      <c r="AS174" s="128"/>
      <c r="AT174" s="128"/>
      <c r="AU174" s="128"/>
      <c r="AV174" s="128"/>
    </row>
    <row r="175" ht="16.5" customHeight="1">
      <c r="A175" s="170">
        <v>44002.0</v>
      </c>
      <c r="B175" s="8" t="s">
        <v>208</v>
      </c>
      <c r="C175" s="128"/>
      <c r="D175" s="128"/>
      <c r="E175" s="128"/>
      <c r="F175" s="128"/>
      <c r="G175" s="128"/>
      <c r="H175" s="128"/>
      <c r="I175" s="8">
        <v>17126.0</v>
      </c>
      <c r="J175" s="128"/>
      <c r="K175" s="128"/>
      <c r="L175" s="8">
        <v>19749.0</v>
      </c>
      <c r="M175" s="128"/>
      <c r="N175" s="128"/>
      <c r="O175" s="128"/>
      <c r="P175" s="8">
        <v>128632.0</v>
      </c>
      <c r="Q175" s="128"/>
      <c r="R175" s="128"/>
      <c r="S175" s="8">
        <v>5486.0</v>
      </c>
      <c r="T175" s="128"/>
      <c r="U175" s="8">
        <v>105567.0</v>
      </c>
      <c r="V175" s="8">
        <v>5486.0</v>
      </c>
      <c r="W175" s="8">
        <v>100081.0</v>
      </c>
      <c r="Y175" s="8">
        <v>61.0</v>
      </c>
      <c r="Z175" s="179">
        <v>549.0</v>
      </c>
      <c r="AB175" s="8">
        <v>159.0</v>
      </c>
      <c r="AD175" s="128"/>
      <c r="AE175" s="8">
        <v>4209.0</v>
      </c>
      <c r="AF175" s="8">
        <v>337.0</v>
      </c>
      <c r="AG175" s="128"/>
      <c r="AH175" s="128"/>
      <c r="AI175" s="175">
        <v>44000.375</v>
      </c>
      <c r="AJ175" s="175">
        <v>44002.63958333334</v>
      </c>
      <c r="AK175" s="8" t="s">
        <v>353</v>
      </c>
      <c r="AL175" s="8" t="s">
        <v>317</v>
      </c>
      <c r="AM175" s="8" t="s">
        <v>523</v>
      </c>
      <c r="AN175" s="8" t="s">
        <v>311</v>
      </c>
      <c r="AO175" s="120"/>
      <c r="AQ175" s="128"/>
      <c r="AR175" s="128"/>
      <c r="AS175" s="128"/>
      <c r="AT175" s="128"/>
      <c r="AU175" s="128"/>
      <c r="AV175" s="128"/>
    </row>
    <row r="176" ht="16.5" customHeight="1">
      <c r="A176" s="170">
        <v>44001.0</v>
      </c>
      <c r="B176" s="8" t="s">
        <v>208</v>
      </c>
      <c r="C176" s="128"/>
      <c r="D176" s="128"/>
      <c r="E176" s="128"/>
      <c r="F176" s="128"/>
      <c r="G176" s="128"/>
      <c r="H176" s="128"/>
      <c r="I176" s="8">
        <v>16848.0</v>
      </c>
      <c r="J176" s="128"/>
      <c r="K176" s="128"/>
      <c r="L176" s="8">
        <v>19442.0</v>
      </c>
      <c r="M176" s="128"/>
      <c r="N176" s="128"/>
      <c r="O176" s="128"/>
      <c r="P176" s="8">
        <v>125637.0</v>
      </c>
      <c r="Q176" s="128"/>
      <c r="R176" s="128"/>
      <c r="S176" s="8">
        <v>5450.0</v>
      </c>
      <c r="T176" s="128"/>
      <c r="U176" s="8">
        <v>103725.0</v>
      </c>
      <c r="V176" s="8">
        <v>5450.0</v>
      </c>
      <c r="W176" s="8">
        <v>98275.0</v>
      </c>
      <c r="Y176" s="8">
        <v>56.0</v>
      </c>
      <c r="Z176" s="179">
        <v>533.0</v>
      </c>
      <c r="AB176" s="8">
        <v>158.0</v>
      </c>
      <c r="AD176" s="128"/>
      <c r="AE176" s="8">
        <v>4140.0</v>
      </c>
      <c r="AF176" s="8">
        <v>331.0</v>
      </c>
      <c r="AG176" s="128"/>
      <c r="AH176" s="128"/>
      <c r="AI176" s="175">
        <v>44000.375</v>
      </c>
      <c r="AJ176" s="175">
        <v>44002.63958333334</v>
      </c>
      <c r="AK176" s="8" t="s">
        <v>353</v>
      </c>
      <c r="AL176" s="8" t="s">
        <v>317</v>
      </c>
      <c r="AM176" s="8" t="s">
        <v>523</v>
      </c>
      <c r="AN176" s="8" t="s">
        <v>311</v>
      </c>
      <c r="AO176" s="120"/>
      <c r="AQ176" s="128"/>
      <c r="AR176" s="128"/>
      <c r="AS176" s="128"/>
      <c r="AT176" s="128"/>
      <c r="AU176" s="128"/>
      <c r="AV176" s="128"/>
    </row>
    <row r="177" ht="16.5" customHeight="1">
      <c r="A177" s="170">
        <v>44000.0</v>
      </c>
      <c r="B177" s="8" t="s">
        <v>208</v>
      </c>
      <c r="C177" s="128"/>
      <c r="D177" s="128"/>
      <c r="E177" s="128"/>
      <c r="F177" s="128"/>
      <c r="G177" s="128"/>
      <c r="H177" s="128"/>
      <c r="I177" s="8">
        <v>16599.0</v>
      </c>
      <c r="J177" s="128"/>
      <c r="K177" s="128"/>
      <c r="L177" s="8">
        <v>19109.0</v>
      </c>
      <c r="M177" s="128"/>
      <c r="N177" s="128"/>
      <c r="O177" s="128"/>
      <c r="P177" s="8">
        <v>123112.0</v>
      </c>
      <c r="Q177" s="128"/>
      <c r="R177" s="128"/>
      <c r="S177" s="8">
        <v>5436.0</v>
      </c>
      <c r="T177" s="128"/>
      <c r="U177" s="8">
        <v>101984.0</v>
      </c>
      <c r="V177" s="8">
        <v>5436.0</v>
      </c>
      <c r="W177" s="8">
        <v>96548.0</v>
      </c>
      <c r="Y177" s="8">
        <v>56.0</v>
      </c>
      <c r="Z177" s="179">
        <v>531.0</v>
      </c>
      <c r="AB177" s="8">
        <v>156.0</v>
      </c>
      <c r="AD177" s="128"/>
      <c r="AE177" s="8">
        <v>4104.0</v>
      </c>
      <c r="AF177" s="8">
        <v>330.0</v>
      </c>
      <c r="AG177" s="128"/>
      <c r="AH177" s="128"/>
      <c r="AI177" s="175">
        <v>43999.375</v>
      </c>
      <c r="AJ177" s="175">
        <v>44000.65486111111</v>
      </c>
      <c r="AK177" s="8" t="s">
        <v>522</v>
      </c>
      <c r="AL177" s="8" t="s">
        <v>373</v>
      </c>
      <c r="AM177" s="8" t="s">
        <v>523</v>
      </c>
      <c r="AN177" s="8" t="s">
        <v>311</v>
      </c>
      <c r="AO177" s="120"/>
      <c r="AQ177" s="128"/>
      <c r="AR177" s="128"/>
      <c r="AS177" s="128"/>
      <c r="AT177" s="128"/>
      <c r="AU177" s="128"/>
      <c r="AV177" s="128"/>
    </row>
    <row r="178" ht="16.5" customHeight="1">
      <c r="A178" s="170">
        <v>43999.0</v>
      </c>
      <c r="B178" s="8" t="s">
        <v>208</v>
      </c>
      <c r="C178" s="128"/>
      <c r="D178" s="128"/>
      <c r="E178" s="128"/>
      <c r="F178" s="128"/>
      <c r="G178" s="128"/>
      <c r="H178" s="128"/>
      <c r="I178" s="8">
        <v>16285.0</v>
      </c>
      <c r="J178" s="128"/>
      <c r="K178" s="128"/>
      <c r="L178" s="8">
        <v>18787.0</v>
      </c>
      <c r="M178" s="128"/>
      <c r="N178" s="128"/>
      <c r="O178" s="128"/>
      <c r="P178" s="8">
        <v>120476.0</v>
      </c>
      <c r="Q178" s="128"/>
      <c r="R178" s="128"/>
      <c r="S178" s="8">
        <v>5364.0</v>
      </c>
      <c r="T178" s="128"/>
      <c r="U178" s="8">
        <v>100086.0</v>
      </c>
      <c r="V178" s="8">
        <v>5364.0</v>
      </c>
      <c r="W178" s="8">
        <v>94722.0</v>
      </c>
      <c r="Y178" s="8">
        <v>62.0</v>
      </c>
      <c r="Z178" s="179">
        <v>521.0</v>
      </c>
      <c r="AB178" s="8">
        <v>155.0</v>
      </c>
      <c r="AD178" s="128"/>
      <c r="AE178" s="8">
        <v>4067.0</v>
      </c>
      <c r="AF178" s="8">
        <v>326.0</v>
      </c>
      <c r="AG178" s="128"/>
      <c r="AH178" s="128"/>
      <c r="AI178" s="175">
        <v>43998.375</v>
      </c>
      <c r="AJ178" s="175">
        <v>43999.652083333334</v>
      </c>
      <c r="AK178" s="8" t="s">
        <v>353</v>
      </c>
      <c r="AL178" s="8" t="s">
        <v>339</v>
      </c>
      <c r="AM178" s="8" t="s">
        <v>523</v>
      </c>
      <c r="AN178" s="8" t="s">
        <v>311</v>
      </c>
      <c r="AO178" s="120"/>
      <c r="AQ178" s="128"/>
      <c r="AR178" s="128"/>
      <c r="AS178" s="128"/>
      <c r="AT178" s="128"/>
      <c r="AU178" s="128"/>
      <c r="AV178" s="128"/>
    </row>
    <row r="179" ht="16.5" customHeight="1">
      <c r="A179" s="170">
        <v>43998.0</v>
      </c>
      <c r="B179" s="8" t="s">
        <v>208</v>
      </c>
      <c r="C179" s="128"/>
      <c r="D179" s="128"/>
      <c r="E179" s="128"/>
      <c r="F179" s="128"/>
      <c r="G179" s="128"/>
      <c r="H179" s="128"/>
      <c r="I179" s="8">
        <v>16080.0</v>
      </c>
      <c r="J179" s="128"/>
      <c r="K179" s="128"/>
      <c r="L179" s="8">
        <v>18427.0</v>
      </c>
      <c r="M179" s="128"/>
      <c r="N179" s="128"/>
      <c r="O179" s="128"/>
      <c r="P179" s="8">
        <v>118534.0</v>
      </c>
      <c r="Q179" s="128"/>
      <c r="R179" s="128"/>
      <c r="S179" s="8">
        <v>5345.0</v>
      </c>
      <c r="T179" s="128"/>
      <c r="U179" s="8">
        <v>98873.0</v>
      </c>
      <c r="V179" s="8">
        <v>5345.0</v>
      </c>
      <c r="W179" s="8">
        <v>93528.0</v>
      </c>
      <c r="Y179" s="8">
        <v>69.0</v>
      </c>
      <c r="Z179" s="179">
        <v>519.0</v>
      </c>
      <c r="AB179" s="8">
        <v>154.0</v>
      </c>
      <c r="AD179" s="128"/>
      <c r="AE179" s="8">
        <v>4041.0</v>
      </c>
      <c r="AF179" s="8">
        <v>320.0</v>
      </c>
      <c r="AG179" s="128"/>
      <c r="AH179" s="128"/>
      <c r="AI179" s="175">
        <v>43997.375</v>
      </c>
      <c r="AJ179" s="175">
        <v>43998.694444444445</v>
      </c>
      <c r="AK179" s="8" t="s">
        <v>467</v>
      </c>
      <c r="AL179" s="8" t="s">
        <v>317</v>
      </c>
      <c r="AM179" s="8" t="s">
        <v>523</v>
      </c>
      <c r="AN179" s="8" t="s">
        <v>311</v>
      </c>
      <c r="AO179" s="120"/>
      <c r="AQ179" s="128"/>
      <c r="AR179" s="128"/>
      <c r="AS179" s="128"/>
      <c r="AT179" s="128"/>
      <c r="AU179" s="128"/>
      <c r="AV179" s="128"/>
    </row>
    <row r="180" ht="16.5" customHeight="1">
      <c r="A180" s="170">
        <v>43997.0</v>
      </c>
      <c r="B180" s="8" t="s">
        <v>208</v>
      </c>
      <c r="C180" s="128"/>
      <c r="D180" s="128"/>
      <c r="E180" s="128"/>
      <c r="F180" s="128"/>
      <c r="G180" s="128"/>
      <c r="H180" s="128"/>
      <c r="I180" s="8">
        <v>16080.0</v>
      </c>
      <c r="J180" s="128"/>
      <c r="K180" s="128"/>
      <c r="L180" s="8">
        <v>18167.0</v>
      </c>
      <c r="M180" s="128"/>
      <c r="N180" s="128"/>
      <c r="O180" s="128"/>
      <c r="P180" s="8">
        <v>116817.0</v>
      </c>
      <c r="Q180" s="128"/>
      <c r="R180" s="128"/>
      <c r="S180" s="8">
        <v>5345.0</v>
      </c>
      <c r="T180" s="128"/>
      <c r="U180" s="8">
        <v>98873.0</v>
      </c>
      <c r="V180" s="8">
        <v>5345.0</v>
      </c>
      <c r="W180" s="8">
        <v>93528.0</v>
      </c>
      <c r="Y180" s="8">
        <v>69.0</v>
      </c>
      <c r="Z180" s="179">
        <v>519.0</v>
      </c>
      <c r="AB180" s="8">
        <v>154.0</v>
      </c>
      <c r="AD180" s="128"/>
      <c r="AE180" s="8">
        <v>4041.0</v>
      </c>
      <c r="AF180" s="8">
        <v>320.0</v>
      </c>
      <c r="AG180" s="128"/>
      <c r="AH180" s="128"/>
      <c r="AI180" s="175">
        <v>43997.375</v>
      </c>
      <c r="AJ180" s="175">
        <v>43998.694444444445</v>
      </c>
      <c r="AK180" s="8" t="s">
        <v>467</v>
      </c>
      <c r="AL180" s="8" t="s">
        <v>317</v>
      </c>
      <c r="AM180" s="8" t="s">
        <v>523</v>
      </c>
      <c r="AN180" s="8" t="s">
        <v>311</v>
      </c>
      <c r="AO180" s="120"/>
      <c r="AQ180" s="128"/>
      <c r="AR180" s="128"/>
      <c r="AS180" s="128"/>
      <c r="AT180" s="128"/>
      <c r="AU180" s="128"/>
      <c r="AV180" s="128"/>
    </row>
    <row r="181" ht="16.5" customHeight="1">
      <c r="A181" s="170">
        <v>43996.0</v>
      </c>
      <c r="B181" s="8" t="s">
        <v>208</v>
      </c>
      <c r="C181" s="128"/>
      <c r="D181" s="128"/>
      <c r="E181" s="128"/>
      <c r="F181" s="128"/>
      <c r="G181" s="128"/>
      <c r="H181" s="128"/>
      <c r="I181" s="8">
        <v>15631.0</v>
      </c>
      <c r="J181" s="128"/>
      <c r="K181" s="128"/>
      <c r="L181" s="8">
        <v>18071.0</v>
      </c>
      <c r="M181" s="128"/>
      <c r="N181" s="128"/>
      <c r="O181" s="128"/>
      <c r="P181" s="8">
        <v>114722.0</v>
      </c>
      <c r="Q181" s="128"/>
      <c r="R181" s="128"/>
      <c r="S181" s="8">
        <v>5299.0</v>
      </c>
      <c r="T181" s="128"/>
      <c r="U181" s="8">
        <v>96421.0</v>
      </c>
      <c r="V181" s="8">
        <v>5299.0</v>
      </c>
      <c r="W181" s="8">
        <v>91122.0</v>
      </c>
      <c r="Y181" s="8">
        <v>70.0</v>
      </c>
      <c r="Z181" s="179">
        <v>513.0</v>
      </c>
      <c r="AB181" s="8">
        <v>152.0</v>
      </c>
      <c r="AD181" s="128"/>
      <c r="AE181" s="8">
        <v>3905.0</v>
      </c>
      <c r="AF181" s="8">
        <v>318.0</v>
      </c>
      <c r="AG181" s="128"/>
      <c r="AH181" s="128"/>
      <c r="AI181" s="175">
        <v>43995.375</v>
      </c>
      <c r="AJ181" s="175">
        <v>43996.65069444444</v>
      </c>
      <c r="AK181" s="8" t="s">
        <v>357</v>
      </c>
      <c r="AL181" s="8" t="s">
        <v>323</v>
      </c>
      <c r="AM181" s="8" t="s">
        <v>523</v>
      </c>
      <c r="AN181" s="8" t="s">
        <v>311</v>
      </c>
      <c r="AO181" s="120"/>
      <c r="AQ181" s="128"/>
      <c r="AR181" s="128"/>
      <c r="AS181" s="128"/>
      <c r="AT181" s="128"/>
      <c r="AU181" s="128"/>
      <c r="AV181" s="128"/>
    </row>
    <row r="182" ht="16.5" customHeight="1">
      <c r="A182" s="170">
        <v>43995.0</v>
      </c>
      <c r="B182" s="8" t="s">
        <v>208</v>
      </c>
      <c r="C182" s="128"/>
      <c r="D182" s="128"/>
      <c r="E182" s="128"/>
      <c r="F182" s="128"/>
      <c r="G182" s="128"/>
      <c r="H182" s="128"/>
      <c r="I182" s="8">
        <v>15236.0</v>
      </c>
      <c r="J182" s="128"/>
      <c r="K182" s="128"/>
      <c r="L182" s="8">
        <v>17720.0</v>
      </c>
      <c r="M182" s="128"/>
      <c r="N182" s="128"/>
      <c r="O182" s="128"/>
      <c r="P182" s="8">
        <v>112141.0</v>
      </c>
      <c r="Q182" s="128"/>
      <c r="R182" s="128"/>
      <c r="S182" s="8">
        <v>5251.0</v>
      </c>
      <c r="T182" s="128"/>
      <c r="U182" s="8">
        <v>93956.0</v>
      </c>
      <c r="V182" s="8">
        <v>5251.0</v>
      </c>
      <c r="W182" s="8">
        <v>88705.0</v>
      </c>
      <c r="Y182" s="8">
        <v>76.0</v>
      </c>
      <c r="Z182" s="179">
        <v>503.0</v>
      </c>
      <c r="AB182" s="8">
        <v>149.0</v>
      </c>
      <c r="AD182" s="128"/>
      <c r="AE182" s="8">
        <v>3843.0</v>
      </c>
      <c r="AF182" s="8">
        <v>315.0</v>
      </c>
      <c r="AG182" s="128"/>
      <c r="AH182" s="128"/>
      <c r="AI182" s="175">
        <v>43994.375</v>
      </c>
      <c r="AJ182" s="175">
        <v>43995.68958333333</v>
      </c>
      <c r="AK182" s="8" t="s">
        <v>467</v>
      </c>
      <c r="AL182" s="8" t="s">
        <v>317</v>
      </c>
      <c r="AM182" s="8" t="s">
        <v>524</v>
      </c>
      <c r="AN182" s="8" t="s">
        <v>311</v>
      </c>
      <c r="AO182" s="120"/>
      <c r="AQ182" s="128"/>
      <c r="AR182" s="128"/>
      <c r="AS182" s="128"/>
      <c r="AT182" s="128"/>
      <c r="AU182" s="128"/>
      <c r="AV182" s="128"/>
    </row>
    <row r="183" ht="16.5" customHeight="1">
      <c r="A183" s="170">
        <v>43994.0</v>
      </c>
      <c r="B183" s="8" t="s">
        <v>208</v>
      </c>
      <c r="C183" s="128"/>
      <c r="D183" s="128"/>
      <c r="E183" s="128"/>
      <c r="F183" s="128"/>
      <c r="G183" s="128"/>
      <c r="H183" s="128"/>
      <c r="I183" s="8">
        <v>14884.0</v>
      </c>
      <c r="J183" s="128"/>
      <c r="K183" s="128"/>
      <c r="L183" s="8">
        <v>17282.0</v>
      </c>
      <c r="M183" s="128"/>
      <c r="N183" s="128"/>
      <c r="O183" s="128"/>
      <c r="P183" s="8">
        <v>109502.0</v>
      </c>
      <c r="Q183" s="128"/>
      <c r="R183" s="128"/>
      <c r="S183" s="8">
        <v>5209.0</v>
      </c>
      <c r="T183" s="128"/>
      <c r="U183" s="8">
        <v>91917.0</v>
      </c>
      <c r="V183" s="8">
        <v>5209.0</v>
      </c>
      <c r="W183" s="8">
        <v>86708.0</v>
      </c>
      <c r="Y183" s="8">
        <v>73.0</v>
      </c>
      <c r="Z183" s="179">
        <v>504.0</v>
      </c>
      <c r="AB183" s="8">
        <v>149.0</v>
      </c>
      <c r="AD183" s="128"/>
      <c r="AE183" s="8">
        <v>3665.0</v>
      </c>
      <c r="AF183" s="8">
        <v>308.0</v>
      </c>
      <c r="AG183" s="128"/>
      <c r="AH183" s="128"/>
      <c r="AI183" s="175">
        <v>43993.375</v>
      </c>
      <c r="AJ183" s="175">
        <v>43994.625</v>
      </c>
      <c r="AK183" s="8" t="s">
        <v>317</v>
      </c>
      <c r="AL183" s="8" t="s">
        <v>339</v>
      </c>
      <c r="AM183" s="8" t="s">
        <v>525</v>
      </c>
      <c r="AN183" s="8" t="s">
        <v>402</v>
      </c>
      <c r="AO183" s="120"/>
      <c r="AQ183" s="128"/>
      <c r="AR183" s="128"/>
      <c r="AS183" s="128"/>
      <c r="AT183" s="128"/>
      <c r="AU183" s="128"/>
      <c r="AV183" s="128"/>
    </row>
    <row r="184" ht="16.5" customHeight="1">
      <c r="A184" s="170">
        <v>43993.0</v>
      </c>
      <c r="B184" s="8" t="s">
        <v>208</v>
      </c>
      <c r="C184" s="128"/>
      <c r="D184" s="128"/>
      <c r="E184" s="128"/>
      <c r="F184" s="128"/>
      <c r="G184" s="128"/>
      <c r="H184" s="128"/>
      <c r="I184" s="8">
        <v>14532.0</v>
      </c>
      <c r="J184" s="128"/>
      <c r="K184" s="128"/>
      <c r="L184" s="8">
        <v>16876.0</v>
      </c>
      <c r="M184" s="128"/>
      <c r="N184" s="128"/>
      <c r="O184" s="128"/>
      <c r="P184" s="8">
        <v>106470.0</v>
      </c>
      <c r="Q184" s="128"/>
      <c r="R184" s="128"/>
      <c r="S184" s="8">
        <v>5178.0</v>
      </c>
      <c r="T184" s="128"/>
      <c r="U184" s="8">
        <v>89907.0</v>
      </c>
      <c r="V184" s="8">
        <v>5178.0</v>
      </c>
      <c r="W184" s="8">
        <v>84729.0</v>
      </c>
      <c r="Y184" s="8">
        <v>81.0</v>
      </c>
      <c r="Z184" s="179">
        <v>500.0</v>
      </c>
      <c r="AB184" s="8">
        <v>147.0</v>
      </c>
      <c r="AD184" s="128"/>
      <c r="AE184" s="8">
        <v>3585.0</v>
      </c>
      <c r="AF184" s="8">
        <v>301.0</v>
      </c>
      <c r="AG184" s="128"/>
      <c r="AH184" s="128"/>
      <c r="AI184" s="175">
        <v>43992.375</v>
      </c>
      <c r="AJ184" s="175">
        <v>43993.65416666667</v>
      </c>
      <c r="AK184" s="8" t="s">
        <v>465</v>
      </c>
      <c r="AL184" s="8" t="s">
        <v>360</v>
      </c>
      <c r="AM184" s="8" t="s">
        <v>525</v>
      </c>
      <c r="AN184" s="8" t="s">
        <v>311</v>
      </c>
      <c r="AO184" s="120"/>
      <c r="AQ184" s="128"/>
      <c r="AR184" s="128"/>
      <c r="AS184" s="128"/>
      <c r="AT184" s="128"/>
      <c r="AU184" s="128"/>
      <c r="AV184" s="128"/>
    </row>
    <row r="185" ht="16.5" customHeight="1">
      <c r="A185" s="170">
        <v>43992.0</v>
      </c>
      <c r="B185" s="8" t="s">
        <v>208</v>
      </c>
      <c r="C185" s="128"/>
      <c r="D185" s="128"/>
      <c r="E185" s="128"/>
      <c r="F185" s="128"/>
      <c r="G185" s="128"/>
      <c r="H185" s="128"/>
      <c r="I185" s="8">
        <v>14232.0</v>
      </c>
      <c r="J185" s="128"/>
      <c r="K185" s="128"/>
      <c r="L185" s="8">
        <v>16498.0</v>
      </c>
      <c r="M185" s="128"/>
      <c r="N185" s="128"/>
      <c r="O185" s="128"/>
      <c r="P185" s="8">
        <v>103235.0</v>
      </c>
      <c r="Q185" s="128"/>
      <c r="R185" s="128"/>
      <c r="S185" s="8">
        <v>5132.0</v>
      </c>
      <c r="T185" s="128"/>
      <c r="U185" s="8">
        <v>88647.0</v>
      </c>
      <c r="V185" s="8">
        <v>5132.0</v>
      </c>
      <c r="W185" s="8">
        <v>83515.0</v>
      </c>
      <c r="Y185" s="8">
        <v>80.0</v>
      </c>
      <c r="Z185" s="179">
        <v>496.0</v>
      </c>
      <c r="AB185" s="8">
        <v>146.0</v>
      </c>
      <c r="AD185" s="128"/>
      <c r="AE185" s="8">
        <v>3501.0</v>
      </c>
      <c r="AF185" s="8">
        <v>294.0</v>
      </c>
      <c r="AG185" s="128"/>
      <c r="AH185" s="128"/>
      <c r="AI185" s="175">
        <v>43991.375</v>
      </c>
      <c r="AJ185" s="175">
        <v>43992.67013888889</v>
      </c>
      <c r="AK185" s="8" t="s">
        <v>317</v>
      </c>
      <c r="AL185" s="8" t="s">
        <v>339</v>
      </c>
      <c r="AM185" s="8" t="s">
        <v>525</v>
      </c>
      <c r="AN185" s="8" t="s">
        <v>311</v>
      </c>
      <c r="AO185" s="120"/>
      <c r="AQ185" s="128"/>
      <c r="AR185" s="128"/>
      <c r="AS185" s="128"/>
      <c r="AT185" s="128"/>
      <c r="AU185" s="128"/>
      <c r="AV185" s="128"/>
    </row>
    <row r="186" ht="16.5" customHeight="1">
      <c r="A186" s="170">
        <v>43991.0</v>
      </c>
      <c r="B186" s="8" t="s">
        <v>208</v>
      </c>
      <c r="C186" s="128"/>
      <c r="D186" s="128"/>
      <c r="E186" s="128"/>
      <c r="F186" s="128"/>
      <c r="G186" s="128"/>
      <c r="H186" s="128"/>
      <c r="I186" s="8">
        <v>13920.0</v>
      </c>
      <c r="J186" s="128"/>
      <c r="K186" s="128"/>
      <c r="L186" s="8">
        <v>16100.0</v>
      </c>
      <c r="M186" s="128"/>
      <c r="N186" s="128"/>
      <c r="O186" s="128"/>
      <c r="P186" s="8">
        <v>101466.0</v>
      </c>
      <c r="Q186" s="128"/>
      <c r="R186" s="128"/>
      <c r="S186" s="8">
        <v>5079.0</v>
      </c>
      <c r="T186" s="128"/>
      <c r="U186" s="8">
        <v>87123.0</v>
      </c>
      <c r="V186" s="8">
        <v>5079.0</v>
      </c>
      <c r="W186" s="8">
        <v>82044.0</v>
      </c>
      <c r="Y186" s="8">
        <v>78.0</v>
      </c>
      <c r="Z186" s="179">
        <v>492.0</v>
      </c>
      <c r="AB186" s="8">
        <v>145.0</v>
      </c>
      <c r="AD186" s="128"/>
      <c r="AE186" s="8">
        <v>3392.0</v>
      </c>
      <c r="AF186" s="8">
        <v>286.0</v>
      </c>
      <c r="AG186" s="128"/>
      <c r="AH186" s="128"/>
      <c r="AI186" s="175">
        <v>43990.375</v>
      </c>
      <c r="AJ186" s="175">
        <v>43991.625</v>
      </c>
      <c r="AK186" s="8" t="s">
        <v>353</v>
      </c>
      <c r="AL186" s="8" t="s">
        <v>317</v>
      </c>
      <c r="AM186" s="8" t="s">
        <v>526</v>
      </c>
      <c r="AN186" s="8" t="s">
        <v>311</v>
      </c>
      <c r="AO186" s="120"/>
      <c r="AQ186" s="128"/>
      <c r="AR186" s="128"/>
      <c r="AS186" s="128"/>
      <c r="AT186" s="128"/>
      <c r="AU186" s="128"/>
      <c r="AV186" s="128"/>
    </row>
    <row r="187" ht="16.5" customHeight="1">
      <c r="A187" s="170">
        <v>43990.0</v>
      </c>
      <c r="B187" s="8" t="s">
        <v>208</v>
      </c>
      <c r="C187" s="128"/>
      <c r="D187" s="128"/>
      <c r="E187" s="128"/>
      <c r="F187" s="128"/>
      <c r="G187" s="128"/>
      <c r="H187" s="128"/>
      <c r="I187" s="8">
        <v>13920.0</v>
      </c>
      <c r="J187" s="128"/>
      <c r="K187" s="128"/>
      <c r="L187" s="8">
        <v>15836.0</v>
      </c>
      <c r="M187" s="128"/>
      <c r="N187" s="128"/>
      <c r="O187" s="128"/>
      <c r="P187" s="8">
        <v>99518.0</v>
      </c>
      <c r="Q187" s="128"/>
      <c r="R187" s="128"/>
      <c r="S187" s="8">
        <v>5043.0</v>
      </c>
      <c r="T187" s="128"/>
      <c r="U187" s="8">
        <v>85552.0</v>
      </c>
      <c r="V187" s="8">
        <v>5043.0</v>
      </c>
      <c r="W187" s="8">
        <v>80509.0</v>
      </c>
      <c r="Y187" s="8">
        <v>86.0</v>
      </c>
      <c r="Z187" s="179">
        <v>489.0</v>
      </c>
      <c r="AB187" s="8">
        <v>145.0</v>
      </c>
      <c r="AD187" s="128"/>
      <c r="AE187" s="8">
        <v>3392.0</v>
      </c>
      <c r="AF187" s="8">
        <v>286.0</v>
      </c>
      <c r="AG187" s="128"/>
      <c r="AH187" s="128"/>
      <c r="AI187" s="175">
        <v>43989.375</v>
      </c>
      <c r="AJ187" s="175">
        <v>43990.62152777778</v>
      </c>
      <c r="AK187" s="8" t="s">
        <v>234</v>
      </c>
      <c r="AL187" s="8" t="s">
        <v>325</v>
      </c>
      <c r="AM187" s="8" t="s">
        <v>526</v>
      </c>
      <c r="AN187" s="8" t="s">
        <v>311</v>
      </c>
      <c r="AO187" s="120"/>
      <c r="AQ187" s="128"/>
      <c r="AR187" s="128"/>
      <c r="AS187" s="128"/>
      <c r="AT187" s="128"/>
      <c r="AU187" s="128"/>
      <c r="AV187" s="128"/>
    </row>
    <row r="188" ht="16.5" customHeight="1">
      <c r="A188" s="170">
        <v>43989.0</v>
      </c>
      <c r="B188" s="8" t="s">
        <v>208</v>
      </c>
      <c r="C188" s="128"/>
      <c r="D188" s="128"/>
      <c r="E188" s="128"/>
      <c r="F188" s="128"/>
      <c r="G188" s="128"/>
      <c r="H188" s="128"/>
      <c r="I188" s="8">
        <v>13604.0</v>
      </c>
      <c r="J188" s="128"/>
      <c r="K188" s="128"/>
      <c r="L188" s="8">
        <v>15746.0</v>
      </c>
      <c r="M188" s="128"/>
      <c r="N188" s="128"/>
      <c r="O188" s="128"/>
      <c r="P188" s="8">
        <v>97175.0</v>
      </c>
      <c r="Q188" s="128"/>
      <c r="R188" s="128"/>
      <c r="S188" s="8">
        <v>5019.0</v>
      </c>
      <c r="T188" s="128"/>
      <c r="U188" s="8">
        <v>84009.0</v>
      </c>
      <c r="V188" s="8">
        <v>5019.0</v>
      </c>
      <c r="W188" s="8">
        <v>78990.0</v>
      </c>
      <c r="Y188" s="8">
        <v>84.0</v>
      </c>
      <c r="Z188" s="179">
        <v>487.0</v>
      </c>
      <c r="AB188" s="8">
        <v>145.0</v>
      </c>
      <c r="AD188" s="128"/>
      <c r="AE188" s="8">
        <v>3319.0</v>
      </c>
      <c r="AF188" s="8">
        <v>283.0</v>
      </c>
      <c r="AG188" s="128"/>
      <c r="AH188" s="128"/>
      <c r="AI188" s="175">
        <v>43988.375</v>
      </c>
      <c r="AJ188" s="175">
        <v>43989.73819444445</v>
      </c>
      <c r="AK188" s="8" t="s">
        <v>325</v>
      </c>
      <c r="AL188" s="8" t="s">
        <v>339</v>
      </c>
      <c r="AM188" s="8" t="s">
        <v>526</v>
      </c>
      <c r="AN188" s="8" t="s">
        <v>311</v>
      </c>
      <c r="AO188" s="120"/>
      <c r="AQ188" s="128"/>
      <c r="AR188" s="128"/>
      <c r="AS188" s="128"/>
      <c r="AT188" s="128"/>
      <c r="AU188" s="128"/>
      <c r="AV188" s="128"/>
    </row>
    <row r="189" ht="16.5" customHeight="1">
      <c r="A189" s="170">
        <v>43988.0</v>
      </c>
      <c r="B189" s="8" t="s">
        <v>208</v>
      </c>
      <c r="C189" s="128"/>
      <c r="D189" s="128"/>
      <c r="E189" s="128"/>
      <c r="F189" s="128"/>
      <c r="G189" s="128"/>
      <c r="H189" s="128"/>
      <c r="I189" s="8">
        <v>13604.0</v>
      </c>
      <c r="J189" s="128"/>
      <c r="K189" s="128"/>
      <c r="L189" s="8">
        <v>15407.0</v>
      </c>
      <c r="M189" s="128"/>
      <c r="N189" s="128"/>
      <c r="O189" s="128"/>
      <c r="P189" s="8">
        <v>95044.0</v>
      </c>
      <c r="Q189" s="128"/>
      <c r="R189" s="128"/>
      <c r="S189" s="8">
        <v>5019.0</v>
      </c>
      <c r="T189" s="128"/>
      <c r="U189" s="8">
        <v>84009.0</v>
      </c>
      <c r="V189" s="8">
        <v>5019.0</v>
      </c>
      <c r="W189" s="8">
        <v>78990.0</v>
      </c>
      <c r="Y189" s="8">
        <v>84.0</v>
      </c>
      <c r="Z189" s="179">
        <v>487.0</v>
      </c>
      <c r="AB189" s="8">
        <v>145.0</v>
      </c>
      <c r="AD189" s="128"/>
      <c r="AE189" s="8">
        <v>3319.0</v>
      </c>
      <c r="AF189" s="8">
        <v>283.0</v>
      </c>
      <c r="AH189" s="128"/>
      <c r="AI189" s="175">
        <v>43988.375</v>
      </c>
      <c r="AJ189" s="175">
        <v>43989.73819444445</v>
      </c>
      <c r="AK189" s="8" t="s">
        <v>325</v>
      </c>
      <c r="AL189" s="8" t="s">
        <v>339</v>
      </c>
      <c r="AM189" s="8" t="s">
        <v>526</v>
      </c>
      <c r="AN189" s="8" t="s">
        <v>311</v>
      </c>
      <c r="AO189" s="120"/>
      <c r="AQ189" s="128"/>
      <c r="AR189" s="128"/>
      <c r="AS189" s="128"/>
      <c r="AT189" s="128"/>
      <c r="AU189" s="128"/>
      <c r="AV189" s="128"/>
    </row>
    <row r="190" ht="16.5" customHeight="1">
      <c r="A190" s="170">
        <v>43987.0</v>
      </c>
      <c r="B190" s="8" t="s">
        <v>208</v>
      </c>
      <c r="C190" s="128"/>
      <c r="D190" s="128"/>
      <c r="E190" s="128"/>
      <c r="F190" s="128"/>
      <c r="G190" s="128"/>
      <c r="H190" s="128"/>
      <c r="I190" s="8">
        <v>12944.0</v>
      </c>
      <c r="J190" s="128"/>
      <c r="K190" s="128"/>
      <c r="L190" s="8">
        <v>15040.0</v>
      </c>
      <c r="M190" s="128"/>
      <c r="N190" s="128"/>
      <c r="O190" s="128"/>
      <c r="P190" s="8">
        <v>92308.0</v>
      </c>
      <c r="Q190" s="128"/>
      <c r="R190" s="128"/>
      <c r="S190" s="8">
        <v>4876.0</v>
      </c>
      <c r="T190" s="128"/>
      <c r="U190" s="8">
        <v>79765.0</v>
      </c>
      <c r="V190" s="8">
        <v>4876.0</v>
      </c>
      <c r="W190" s="8">
        <v>74889.0</v>
      </c>
      <c r="Y190" s="8">
        <v>86.0</v>
      </c>
      <c r="Z190" s="179">
        <v>472.0</v>
      </c>
      <c r="AB190" s="8">
        <v>145.0</v>
      </c>
      <c r="AD190" s="128"/>
      <c r="AE190" s="8">
        <v>3187.0</v>
      </c>
      <c r="AF190" s="8">
        <v>273.0</v>
      </c>
      <c r="AH190" s="128"/>
      <c r="AI190" s="175">
        <v>43986.375</v>
      </c>
      <c r="AJ190" s="176">
        <v>43987.65347222222</v>
      </c>
      <c r="AK190" s="8" t="s">
        <v>317</v>
      </c>
      <c r="AL190" s="8" t="s">
        <v>339</v>
      </c>
      <c r="AM190" s="8" t="s">
        <v>526</v>
      </c>
      <c r="AN190" s="8" t="s">
        <v>311</v>
      </c>
      <c r="AO190" s="120"/>
      <c r="AQ190" s="128"/>
      <c r="AR190" s="128"/>
      <c r="AS190" s="128"/>
      <c r="AT190" s="128"/>
      <c r="AU190" s="128"/>
      <c r="AV190" s="128"/>
    </row>
    <row r="191" ht="16.5" customHeight="1">
      <c r="A191" s="170">
        <v>43986.0</v>
      </c>
      <c r="B191" s="8" t="s">
        <v>208</v>
      </c>
      <c r="C191" s="128"/>
      <c r="D191" s="128"/>
      <c r="E191" s="128"/>
      <c r="F191" s="128"/>
      <c r="G191" s="128"/>
      <c r="H191" s="128"/>
      <c r="I191" s="8">
        <v>12614.0</v>
      </c>
      <c r="J191" s="128"/>
      <c r="K191" s="128"/>
      <c r="L191" s="8">
        <v>14649.0</v>
      </c>
      <c r="M191" s="128"/>
      <c r="N191" s="128"/>
      <c r="O191" s="128"/>
      <c r="P191" s="8">
        <v>89448.0</v>
      </c>
      <c r="Q191" s="128"/>
      <c r="R191" s="128"/>
      <c r="S191" s="8">
        <v>4795.0</v>
      </c>
      <c r="T191" s="128"/>
      <c r="U191" s="8">
        <v>75965.0</v>
      </c>
      <c r="V191" s="8">
        <v>4795.0</v>
      </c>
      <c r="W191" s="8">
        <v>71170.0</v>
      </c>
      <c r="X191" s="174">
        <v>1643.0</v>
      </c>
      <c r="Y191" s="8">
        <v>88.0</v>
      </c>
      <c r="Z191" s="179">
        <v>468.0</v>
      </c>
      <c r="AB191" s="8">
        <v>144.0</v>
      </c>
      <c r="AD191" s="128"/>
      <c r="AE191" s="8">
        <v>3157.0</v>
      </c>
      <c r="AF191" s="8">
        <v>265.0</v>
      </c>
      <c r="AH191" s="128"/>
      <c r="AI191" s="175">
        <v>43985.375</v>
      </c>
      <c r="AJ191" s="176">
        <v>43986.68819444445</v>
      </c>
      <c r="AK191" s="8" t="s">
        <v>353</v>
      </c>
      <c r="AL191" s="8" t="s">
        <v>339</v>
      </c>
      <c r="AM191" s="8" t="s">
        <v>527</v>
      </c>
      <c r="AN191" s="8" t="s">
        <v>311</v>
      </c>
      <c r="AO191" s="120"/>
      <c r="AQ191" s="128"/>
      <c r="AR191" s="128"/>
      <c r="AS191" s="128"/>
      <c r="AT191" s="128"/>
      <c r="AU191" s="128"/>
      <c r="AV191" s="128"/>
    </row>
    <row r="192" ht="16.5" customHeight="1">
      <c r="A192" s="170">
        <v>43985.0</v>
      </c>
      <c r="B192" s="8" t="s">
        <v>208</v>
      </c>
      <c r="C192" s="128"/>
      <c r="D192" s="128"/>
      <c r="E192" s="128"/>
      <c r="F192" s="128"/>
      <c r="G192" s="128"/>
      <c r="H192" s="128"/>
      <c r="I192" s="8">
        <v>12249.0</v>
      </c>
      <c r="J192" s="128"/>
      <c r="K192" s="128"/>
      <c r="L192" s="8">
        <v>14266.0</v>
      </c>
      <c r="M192" s="128"/>
      <c r="N192" s="128"/>
      <c r="O192" s="128"/>
      <c r="P192" s="8">
        <v>85514.0</v>
      </c>
      <c r="Q192" s="128"/>
      <c r="R192" s="128"/>
      <c r="S192" s="8">
        <v>4749.0</v>
      </c>
      <c r="T192" s="128"/>
      <c r="U192" s="8">
        <v>75739.0</v>
      </c>
      <c r="V192" s="8">
        <v>4749.0</v>
      </c>
      <c r="W192" s="8">
        <v>70990.0</v>
      </c>
      <c r="X192" s="174">
        <v>1726.0</v>
      </c>
      <c r="Y192" s="8">
        <v>97.0</v>
      </c>
      <c r="Z192" s="179">
        <v>462.0</v>
      </c>
      <c r="AB192" s="8">
        <v>142.0</v>
      </c>
      <c r="AD192" s="128"/>
      <c r="AE192" s="8">
        <v>3071.0</v>
      </c>
      <c r="AF192" s="8">
        <v>256.0</v>
      </c>
      <c r="AH192" s="128"/>
      <c r="AI192" s="175">
        <v>43984.375</v>
      </c>
      <c r="AJ192" s="176">
        <v>43985.695138888885</v>
      </c>
      <c r="AK192" s="8" t="s">
        <v>317</v>
      </c>
      <c r="AL192" s="8" t="s">
        <v>230</v>
      </c>
      <c r="AM192" s="8" t="s">
        <v>528</v>
      </c>
      <c r="AN192" s="8" t="s">
        <v>311</v>
      </c>
      <c r="AO192" s="120"/>
      <c r="AQ192" s="128"/>
      <c r="AR192" s="128"/>
      <c r="AS192" s="128"/>
      <c r="AT192" s="128"/>
      <c r="AU192" s="128"/>
      <c r="AV192" s="128"/>
    </row>
    <row r="193" ht="16.5" customHeight="1">
      <c r="A193" s="170">
        <v>43984.0</v>
      </c>
      <c r="B193" s="8" t="s">
        <v>208</v>
      </c>
      <c r="C193" s="128"/>
      <c r="D193" s="128"/>
      <c r="E193" s="128"/>
      <c r="F193" s="128"/>
      <c r="G193" s="128"/>
      <c r="H193" s="128"/>
      <c r="I193" s="8">
        <v>12046.0</v>
      </c>
      <c r="J193" s="128"/>
      <c r="K193" s="128"/>
      <c r="L193" s="8">
        <v>13827.0</v>
      </c>
      <c r="M193" s="128"/>
      <c r="N193" s="128"/>
      <c r="O193" s="128"/>
      <c r="P193" s="8">
        <v>82744.0</v>
      </c>
      <c r="Q193" s="128"/>
      <c r="R193" s="128"/>
      <c r="S193" s="8">
        <v>4685.0</v>
      </c>
      <c r="T193" s="128"/>
      <c r="U193" s="8">
        <v>74344.0</v>
      </c>
      <c r="V193" s="8">
        <v>4685.0</v>
      </c>
      <c r="W193" s="8">
        <v>69659.0</v>
      </c>
      <c r="X193" s="174">
        <v>2183.0</v>
      </c>
      <c r="Y193" s="8">
        <v>98.0</v>
      </c>
      <c r="Z193" s="179">
        <v>456.0</v>
      </c>
      <c r="AB193" s="8">
        <v>142.0</v>
      </c>
      <c r="AD193" s="128"/>
      <c r="AE193" s="8">
        <v>2954.0</v>
      </c>
      <c r="AF193" s="8">
        <v>245.0</v>
      </c>
      <c r="AH193" s="128"/>
      <c r="AI193" s="175">
        <v>43983.375</v>
      </c>
      <c r="AJ193" s="176">
        <v>43984.59027777778</v>
      </c>
      <c r="AK193" s="8" t="s">
        <v>473</v>
      </c>
      <c r="AL193" s="8" t="s">
        <v>325</v>
      </c>
      <c r="AM193" s="8" t="s">
        <v>529</v>
      </c>
      <c r="AN193" s="8" t="s">
        <v>311</v>
      </c>
      <c r="AO193" s="120"/>
      <c r="AQ193" s="128"/>
      <c r="AR193" s="128"/>
      <c r="AS193" s="128"/>
      <c r="AT193" s="128"/>
      <c r="AU193" s="128"/>
      <c r="AV193" s="128"/>
    </row>
    <row r="194" ht="16.5" customHeight="1">
      <c r="A194" s="170">
        <v>43983.0</v>
      </c>
      <c r="B194" s="8" t="s">
        <v>208</v>
      </c>
      <c r="C194" s="128"/>
      <c r="D194" s="128"/>
      <c r="E194" s="128"/>
      <c r="F194" s="128"/>
      <c r="G194" s="128"/>
      <c r="H194" s="128"/>
      <c r="I194" s="8">
        <v>11838.0</v>
      </c>
      <c r="J194" s="128"/>
      <c r="K194" s="128"/>
      <c r="L194" s="8">
        <v>13590.0</v>
      </c>
      <c r="M194" s="128"/>
      <c r="N194" s="128"/>
      <c r="O194" s="128"/>
      <c r="P194" s="8">
        <v>81238.0</v>
      </c>
      <c r="Q194" s="128"/>
      <c r="R194" s="128"/>
      <c r="S194" s="8">
        <v>4651.0</v>
      </c>
      <c r="T194" s="128"/>
      <c r="U194" s="8">
        <v>72456.0</v>
      </c>
      <c r="V194" s="8">
        <v>4651.0</v>
      </c>
      <c r="W194" s="8">
        <v>67805.0</v>
      </c>
      <c r="X194" s="174">
        <v>1661.0</v>
      </c>
      <c r="Y194" s="8">
        <v>96.0</v>
      </c>
      <c r="Z194" s="179">
        <v>451.0</v>
      </c>
      <c r="AB194" s="8">
        <v>141.0</v>
      </c>
      <c r="AD194" s="128"/>
      <c r="AE194" s="8">
        <v>2948.0</v>
      </c>
      <c r="AF194" s="8">
        <v>245.0</v>
      </c>
      <c r="AH194" s="128"/>
      <c r="AI194" s="175">
        <v>43982.375</v>
      </c>
      <c r="AJ194" s="176">
        <v>43983.61666666667</v>
      </c>
      <c r="AK194" s="8" t="s">
        <v>389</v>
      </c>
      <c r="AL194" s="8" t="s">
        <v>325</v>
      </c>
      <c r="AM194" s="8" t="s">
        <v>529</v>
      </c>
      <c r="AN194" s="8" t="s">
        <v>311</v>
      </c>
      <c r="AO194" s="120"/>
      <c r="AQ194" s="128"/>
      <c r="AR194" s="128"/>
      <c r="AS194" s="128"/>
      <c r="AT194" s="128"/>
      <c r="AU194" s="128"/>
      <c r="AV194" s="128"/>
    </row>
    <row r="195" ht="16.5" customHeight="1">
      <c r="A195" s="170">
        <v>43982.0</v>
      </c>
      <c r="B195" s="8" t="s">
        <v>208</v>
      </c>
      <c r="C195" s="128"/>
      <c r="D195" s="128"/>
      <c r="E195" s="128"/>
      <c r="F195" s="128"/>
      <c r="G195" s="128"/>
      <c r="H195" s="128"/>
      <c r="I195" s="8">
        <v>11468.0</v>
      </c>
      <c r="J195" s="128"/>
      <c r="K195" s="128"/>
      <c r="L195" s="8">
        <v>13401.0</v>
      </c>
      <c r="M195" s="128"/>
      <c r="N195" s="128"/>
      <c r="O195" s="128"/>
      <c r="P195" s="8">
        <v>79859.0</v>
      </c>
      <c r="Q195" s="128"/>
      <c r="R195" s="128"/>
      <c r="S195" s="8">
        <v>4545.0</v>
      </c>
      <c r="T195" s="128"/>
      <c r="U195" s="8">
        <v>70280.0</v>
      </c>
      <c r="V195" s="8">
        <v>4545.0</v>
      </c>
      <c r="W195" s="8">
        <v>65735.0</v>
      </c>
      <c r="X195" s="174">
        <v>1208.0</v>
      </c>
      <c r="Y195" s="8">
        <v>107.0</v>
      </c>
      <c r="Z195" s="179">
        <v>449.0</v>
      </c>
      <c r="AB195" s="8">
        <v>140.0</v>
      </c>
      <c r="AD195" s="128"/>
      <c r="AE195" s="8">
        <v>2940.0</v>
      </c>
      <c r="AF195" s="8">
        <v>242.0</v>
      </c>
      <c r="AH195" s="128"/>
      <c r="AI195" s="175">
        <v>43981.375</v>
      </c>
      <c r="AJ195" s="176">
        <v>43982.64236111111</v>
      </c>
      <c r="AK195" s="8" t="s">
        <v>339</v>
      </c>
      <c r="AL195" s="8" t="s">
        <v>393</v>
      </c>
      <c r="AM195" s="8" t="s">
        <v>529</v>
      </c>
      <c r="AN195" s="8" t="s">
        <v>311</v>
      </c>
      <c r="AO195" s="120"/>
      <c r="AQ195" s="128"/>
      <c r="AR195" s="128"/>
      <c r="AS195" s="128"/>
      <c r="AT195" s="128"/>
      <c r="AU195" s="128"/>
      <c r="AV195" s="128"/>
    </row>
    <row r="196" ht="16.5" customHeight="1">
      <c r="A196" s="170">
        <v>43981.0</v>
      </c>
      <c r="B196" s="8" t="s">
        <v>208</v>
      </c>
      <c r="C196" s="128"/>
      <c r="D196" s="128"/>
      <c r="E196" s="128"/>
      <c r="F196" s="128"/>
      <c r="G196" s="128"/>
      <c r="H196" s="128"/>
      <c r="I196" s="8">
        <v>11169.0</v>
      </c>
      <c r="J196" s="128"/>
      <c r="K196" s="128"/>
      <c r="L196" s="8">
        <v>12987.0</v>
      </c>
      <c r="M196" s="128"/>
      <c r="N196" s="128"/>
      <c r="O196" s="128"/>
      <c r="P196" s="8">
        <v>77127.0</v>
      </c>
      <c r="Q196" s="128"/>
      <c r="R196" s="128"/>
      <c r="S196" s="8">
        <v>4492.0</v>
      </c>
      <c r="T196" s="128"/>
      <c r="U196" s="8">
        <v>68960.0</v>
      </c>
      <c r="V196" s="8">
        <v>4492.0</v>
      </c>
      <c r="W196" s="8">
        <v>64468.0</v>
      </c>
      <c r="X196" s="174">
        <v>960.0</v>
      </c>
      <c r="Y196" s="8">
        <v>105.0</v>
      </c>
      <c r="Z196" s="179">
        <v>440.0</v>
      </c>
      <c r="AB196" s="8">
        <v>120.0</v>
      </c>
      <c r="AD196" s="128"/>
      <c r="AE196" s="8">
        <v>2802.0</v>
      </c>
      <c r="AF196" s="8">
        <v>238.0</v>
      </c>
      <c r="AH196" s="128"/>
      <c r="AI196" s="175">
        <v>43980.375</v>
      </c>
      <c r="AJ196" s="176">
        <v>43981.68611111111</v>
      </c>
      <c r="AK196" s="8" t="s">
        <v>440</v>
      </c>
      <c r="AL196" s="8" t="s">
        <v>346</v>
      </c>
      <c r="AM196" s="8" t="s">
        <v>530</v>
      </c>
      <c r="AN196" s="8" t="s">
        <v>311</v>
      </c>
      <c r="AO196" s="120"/>
      <c r="AQ196" s="128"/>
      <c r="AR196" s="128"/>
      <c r="AS196" s="128"/>
      <c r="AT196" s="128"/>
      <c r="AU196" s="128"/>
      <c r="AV196" s="128"/>
    </row>
    <row r="197" ht="16.5" customHeight="1">
      <c r="A197" s="170">
        <v>43980.0</v>
      </c>
      <c r="B197" s="8" t="s">
        <v>208</v>
      </c>
      <c r="C197" s="128"/>
      <c r="D197" s="128"/>
      <c r="E197" s="128"/>
      <c r="F197" s="128"/>
      <c r="G197" s="128"/>
      <c r="H197" s="128"/>
      <c r="I197" s="8">
        <v>10553.0</v>
      </c>
      <c r="J197" s="128"/>
      <c r="K197" s="128"/>
      <c r="L197" s="8">
        <v>12607.0</v>
      </c>
      <c r="M197" s="128"/>
      <c r="N197" s="128"/>
      <c r="O197" s="128"/>
      <c r="P197" s="8">
        <v>74980.0</v>
      </c>
      <c r="Q197" s="128"/>
      <c r="R197" s="128"/>
      <c r="S197" s="8">
        <v>4386.0</v>
      </c>
      <c r="T197" s="128"/>
      <c r="U197" s="8">
        <v>66862.0</v>
      </c>
      <c r="V197" s="174">
        <v>4386.0</v>
      </c>
      <c r="W197" s="174">
        <v>62476.0</v>
      </c>
      <c r="X197" s="174">
        <v>891.0</v>
      </c>
      <c r="Y197" s="174">
        <v>110.0</v>
      </c>
      <c r="Z197" s="179">
        <v>438.0</v>
      </c>
      <c r="AB197" s="174">
        <v>120.0</v>
      </c>
      <c r="AE197" s="174">
        <v>2730.0</v>
      </c>
      <c r="AF197" s="174">
        <v>232.0</v>
      </c>
      <c r="AH197" s="128"/>
      <c r="AI197" s="175">
        <v>43979.375</v>
      </c>
      <c r="AJ197" s="175">
        <v>43980.65694444445</v>
      </c>
      <c r="AK197" s="8" t="s">
        <v>473</v>
      </c>
      <c r="AL197" s="8" t="s">
        <v>360</v>
      </c>
      <c r="AM197" s="8" t="s">
        <v>531</v>
      </c>
      <c r="AN197" s="8" t="s">
        <v>311</v>
      </c>
      <c r="AQ197" s="128"/>
      <c r="AR197" s="128"/>
      <c r="AS197" s="128"/>
      <c r="AT197" s="128"/>
      <c r="AU197" s="128"/>
      <c r="AV197" s="128"/>
    </row>
    <row r="198" ht="16.5" customHeight="1">
      <c r="A198" s="170">
        <v>43979.0</v>
      </c>
      <c r="B198" s="8" t="s">
        <v>208</v>
      </c>
      <c r="C198" s="128"/>
      <c r="D198" s="128"/>
      <c r="E198" s="128"/>
      <c r="F198" s="128"/>
      <c r="G198" s="128"/>
      <c r="H198" s="128"/>
      <c r="I198" s="8">
        <v>10262.0</v>
      </c>
      <c r="J198" s="128"/>
      <c r="K198" s="128"/>
      <c r="L198" s="8">
        <v>12235.0</v>
      </c>
      <c r="M198" s="128"/>
      <c r="N198" s="128"/>
      <c r="O198" s="128"/>
      <c r="P198" s="8">
        <v>72316.0</v>
      </c>
      <c r="Q198" s="128"/>
      <c r="R198" s="128"/>
      <c r="S198" s="8">
        <v>4286.0</v>
      </c>
      <c r="T198" s="128"/>
      <c r="U198" s="8">
        <v>65596.0</v>
      </c>
      <c r="V198" s="174">
        <v>4286.0</v>
      </c>
      <c r="W198" s="174">
        <v>61310.0</v>
      </c>
      <c r="Y198" s="174">
        <v>105.0</v>
      </c>
      <c r="Z198" s="179">
        <v>426.0</v>
      </c>
      <c r="AB198" s="174">
        <v>120.0</v>
      </c>
      <c r="AE198" s="174">
        <v>2691.0</v>
      </c>
      <c r="AF198" s="174">
        <v>223.0</v>
      </c>
      <c r="AH198" s="128"/>
      <c r="AI198" s="175">
        <v>43978.375</v>
      </c>
      <c r="AJ198" s="175">
        <v>43979.65555555555</v>
      </c>
      <c r="AK198" s="8" t="s">
        <v>377</v>
      </c>
      <c r="AL198" s="8" t="s">
        <v>339</v>
      </c>
      <c r="AM198" s="8" t="s">
        <v>531</v>
      </c>
      <c r="AN198" s="8" t="s">
        <v>311</v>
      </c>
      <c r="AQ198" s="128"/>
      <c r="AR198" s="128"/>
      <c r="AS198" s="128"/>
      <c r="AT198" s="128"/>
      <c r="AU198" s="128"/>
      <c r="AV198" s="128"/>
    </row>
    <row r="199" ht="16.5" customHeight="1">
      <c r="A199" s="170">
        <v>43978.0</v>
      </c>
      <c r="B199" s="8" t="s">
        <v>208</v>
      </c>
      <c r="C199" s="128"/>
      <c r="D199" s="128"/>
      <c r="E199" s="128"/>
      <c r="F199" s="128"/>
      <c r="G199" s="128"/>
      <c r="H199" s="128"/>
      <c r="I199" s="8">
        <v>10031.0</v>
      </c>
      <c r="J199" s="128"/>
      <c r="K199" s="128"/>
      <c r="L199" s="8">
        <v>11776.0</v>
      </c>
      <c r="M199" s="128"/>
      <c r="N199" s="128"/>
      <c r="O199" s="128"/>
      <c r="P199" s="8">
        <v>70514.0</v>
      </c>
      <c r="Q199" s="128"/>
      <c r="R199" s="128"/>
      <c r="S199" s="8">
        <v>4231.0</v>
      </c>
      <c r="T199" s="128"/>
      <c r="U199" s="8">
        <v>64232.0</v>
      </c>
      <c r="V199" s="174">
        <v>4231.0</v>
      </c>
      <c r="W199" s="174">
        <v>60001.0</v>
      </c>
      <c r="X199" s="174">
        <v>1370.0</v>
      </c>
      <c r="Y199" s="174">
        <v>91.0</v>
      </c>
      <c r="Z199" s="179">
        <v>421.0</v>
      </c>
      <c r="AB199" s="174">
        <v>120.0</v>
      </c>
      <c r="AE199" s="174">
        <v>2550.0</v>
      </c>
      <c r="AF199" s="174">
        <v>214.0</v>
      </c>
      <c r="AH199" s="128"/>
      <c r="AI199" s="175">
        <v>43977.375</v>
      </c>
      <c r="AJ199" s="175">
        <v>43978.64583333333</v>
      </c>
      <c r="AK199" s="8" t="s">
        <v>473</v>
      </c>
      <c r="AL199" s="8" t="s">
        <v>339</v>
      </c>
      <c r="AM199" s="8" t="s">
        <v>532</v>
      </c>
      <c r="AN199" s="8" t="s">
        <v>311</v>
      </c>
      <c r="AQ199" s="128"/>
      <c r="AR199" s="128"/>
      <c r="AS199" s="128"/>
      <c r="AT199" s="128"/>
      <c r="AU199" s="128"/>
      <c r="AV199" s="128"/>
    </row>
    <row r="200" ht="16.5" customHeight="1">
      <c r="A200" s="170">
        <v>43977.0</v>
      </c>
      <c r="B200" s="8" t="s">
        <v>208</v>
      </c>
      <c r="C200" s="128"/>
      <c r="D200" s="128"/>
      <c r="E200" s="128"/>
      <c r="F200" s="128"/>
      <c r="G200" s="128"/>
      <c r="H200" s="128"/>
      <c r="I200" s="8">
        <v>9790.0</v>
      </c>
      <c r="J200" s="128"/>
      <c r="K200" s="128"/>
      <c r="L200" s="8">
        <v>11507.0</v>
      </c>
      <c r="M200" s="128"/>
      <c r="N200" s="128"/>
      <c r="O200" s="128"/>
      <c r="P200" s="8">
        <v>68081.0</v>
      </c>
      <c r="Q200" s="128"/>
      <c r="R200" s="128"/>
      <c r="S200" s="8">
        <v>4197.0</v>
      </c>
      <c r="T200" s="128"/>
      <c r="U200" s="8">
        <v>63039.0</v>
      </c>
      <c r="V200" s="174">
        <v>4197.0</v>
      </c>
      <c r="W200" s="174">
        <v>58842.0</v>
      </c>
      <c r="Y200" s="174">
        <v>91.0</v>
      </c>
      <c r="Z200" s="179">
        <v>420.0</v>
      </c>
      <c r="AB200" s="174">
        <v>120.0</v>
      </c>
      <c r="AE200" s="174">
        <v>2434.0</v>
      </c>
      <c r="AF200" s="174">
        <v>210.0</v>
      </c>
      <c r="AH200" s="128"/>
      <c r="AI200" s="175">
        <v>43976.375</v>
      </c>
      <c r="AJ200" s="175">
        <v>43977.59027777778</v>
      </c>
      <c r="AK200" s="8" t="s">
        <v>473</v>
      </c>
      <c r="AL200" s="8" t="s">
        <v>398</v>
      </c>
      <c r="AM200" s="8" t="s">
        <v>533</v>
      </c>
      <c r="AN200" s="8" t="s">
        <v>311</v>
      </c>
      <c r="AQ200" s="128"/>
      <c r="AR200" s="128"/>
      <c r="AS200" s="128"/>
      <c r="AT200" s="128"/>
      <c r="AU200" s="128"/>
      <c r="AV200" s="128"/>
    </row>
    <row r="201" ht="16.5" customHeight="1">
      <c r="A201" s="170">
        <v>43976.0</v>
      </c>
      <c r="B201" s="8" t="s">
        <v>208</v>
      </c>
      <c r="C201" s="128"/>
      <c r="D201" s="128"/>
      <c r="E201" s="128"/>
      <c r="F201" s="128"/>
      <c r="G201" s="128"/>
      <c r="H201" s="128"/>
      <c r="I201" s="8">
        <v>9541.0</v>
      </c>
      <c r="J201" s="128"/>
      <c r="K201" s="128"/>
      <c r="L201" s="8">
        <v>11259.0</v>
      </c>
      <c r="M201" s="128"/>
      <c r="N201" s="128"/>
      <c r="O201" s="128"/>
      <c r="P201" s="8">
        <v>65977.0</v>
      </c>
      <c r="Q201" s="128"/>
      <c r="R201" s="128"/>
      <c r="S201" s="8">
        <v>4149.0</v>
      </c>
      <c r="T201" s="128"/>
      <c r="U201" s="8">
        <v>61386.0</v>
      </c>
      <c r="V201" s="174">
        <v>4149.0</v>
      </c>
      <c r="W201" s="174">
        <v>57237.0</v>
      </c>
      <c r="X201" s="174">
        <v>1714.0</v>
      </c>
      <c r="Y201" s="174">
        <v>92.0</v>
      </c>
      <c r="Z201" s="179">
        <v>419.0</v>
      </c>
      <c r="AB201" s="174">
        <v>120.0</v>
      </c>
      <c r="AE201" s="174">
        <v>2204.0</v>
      </c>
      <c r="AF201" s="174">
        <v>209.0</v>
      </c>
      <c r="AH201" s="128"/>
      <c r="AI201" s="175">
        <v>43975.375</v>
      </c>
      <c r="AJ201" s="175">
        <v>43976.66458333333</v>
      </c>
      <c r="AK201" s="8" t="s">
        <v>440</v>
      </c>
      <c r="AL201" s="8" t="s">
        <v>325</v>
      </c>
      <c r="AM201" s="8" t="s">
        <v>534</v>
      </c>
      <c r="AN201" s="8" t="s">
        <v>311</v>
      </c>
      <c r="AQ201" s="128"/>
      <c r="AR201" s="128"/>
      <c r="AS201" s="128"/>
      <c r="AT201" s="128"/>
      <c r="AU201" s="128"/>
      <c r="AV201" s="128"/>
    </row>
    <row r="202" ht="16.5" customHeight="1">
      <c r="A202" s="170">
        <v>43975.0</v>
      </c>
      <c r="B202" s="8" t="s">
        <v>208</v>
      </c>
      <c r="C202" s="128"/>
      <c r="D202" s="128"/>
      <c r="E202" s="128"/>
      <c r="F202" s="128"/>
      <c r="G202" s="128"/>
      <c r="H202" s="128"/>
      <c r="I202" s="8">
        <v>9062.0</v>
      </c>
      <c r="J202" s="128"/>
      <c r="K202" s="128"/>
      <c r="L202" s="8">
        <v>10972.0</v>
      </c>
      <c r="M202" s="128"/>
      <c r="N202" s="128"/>
      <c r="O202" s="128"/>
      <c r="P202" s="8">
        <v>64577.0</v>
      </c>
      <c r="Q202" s="128"/>
      <c r="R202" s="128"/>
      <c r="S202" s="8">
        <v>4089.0</v>
      </c>
      <c r="T202" s="128"/>
      <c r="U202" s="8">
        <v>59539.0</v>
      </c>
      <c r="V202" s="174">
        <v>4089.0</v>
      </c>
      <c r="W202" s="174">
        <v>55450.0</v>
      </c>
      <c r="X202" s="174">
        <v>1844.0</v>
      </c>
      <c r="Y202" s="174">
        <v>93.0</v>
      </c>
      <c r="Z202" s="179">
        <v>419.0</v>
      </c>
      <c r="AB202" s="174">
        <v>120.0</v>
      </c>
      <c r="AE202" s="174">
        <v>2197.0</v>
      </c>
      <c r="AF202" s="174">
        <v>208.0</v>
      </c>
      <c r="AH202" s="128"/>
      <c r="AI202" s="175">
        <v>43974.375</v>
      </c>
      <c r="AJ202" s="175">
        <v>43975.65416666667</v>
      </c>
      <c r="AK202" s="8" t="s">
        <v>359</v>
      </c>
      <c r="AL202" s="8" t="s">
        <v>389</v>
      </c>
      <c r="AM202" s="8" t="s">
        <v>535</v>
      </c>
      <c r="AN202" s="8" t="s">
        <v>311</v>
      </c>
      <c r="AQ202" s="128"/>
      <c r="AR202" s="128"/>
      <c r="AS202" s="128"/>
      <c r="AT202" s="128"/>
      <c r="AU202" s="128"/>
      <c r="AV202" s="128"/>
    </row>
    <row r="203" ht="16.5" customHeight="1">
      <c r="A203" s="170">
        <v>43974.0</v>
      </c>
      <c r="B203" s="8" t="s">
        <v>208</v>
      </c>
      <c r="C203" s="128"/>
      <c r="D203" s="128"/>
      <c r="E203" s="128"/>
      <c r="F203" s="128"/>
      <c r="G203" s="128"/>
      <c r="H203" s="128"/>
      <c r="I203" s="8">
        <v>9062.0</v>
      </c>
      <c r="J203" s="128"/>
      <c r="K203" s="128"/>
      <c r="L203" s="8">
        <v>10491.0</v>
      </c>
      <c r="M203" s="128"/>
      <c r="N203" s="128"/>
      <c r="O203" s="128"/>
      <c r="P203" s="8">
        <v>62612.0</v>
      </c>
      <c r="Q203" s="128"/>
      <c r="R203" s="128"/>
      <c r="S203" s="8">
        <v>4089.0</v>
      </c>
      <c r="T203" s="128"/>
      <c r="U203" s="8">
        <v>59539.0</v>
      </c>
      <c r="V203" s="174">
        <v>4089.0</v>
      </c>
      <c r="W203" s="174">
        <v>55450.0</v>
      </c>
      <c r="X203" s="174">
        <v>1844.0</v>
      </c>
      <c r="Y203" s="174">
        <v>93.0</v>
      </c>
      <c r="Z203" s="179">
        <v>419.0</v>
      </c>
      <c r="AB203" s="174">
        <v>120.0</v>
      </c>
      <c r="AE203" s="174">
        <v>2197.0</v>
      </c>
      <c r="AF203" s="174">
        <v>208.0</v>
      </c>
      <c r="AH203" s="128"/>
      <c r="AI203" s="175">
        <v>43974.375</v>
      </c>
      <c r="AJ203" s="175">
        <v>43975.65416666667</v>
      </c>
      <c r="AK203" s="8" t="s">
        <v>359</v>
      </c>
      <c r="AL203" s="8" t="s">
        <v>389</v>
      </c>
      <c r="AM203" s="8" t="s">
        <v>535</v>
      </c>
      <c r="AN203" s="8" t="s">
        <v>311</v>
      </c>
      <c r="AQ203" s="128"/>
      <c r="AR203" s="128"/>
      <c r="AS203" s="128"/>
      <c r="AT203" s="128"/>
      <c r="AU203" s="128"/>
      <c r="AV203" s="128"/>
    </row>
    <row r="204" ht="16.5" customHeight="1">
      <c r="A204" s="170">
        <v>43973.0</v>
      </c>
      <c r="B204" s="8" t="s">
        <v>208</v>
      </c>
      <c r="C204" s="128"/>
      <c r="D204" s="128"/>
      <c r="E204" s="128"/>
      <c r="F204" s="128"/>
      <c r="G204" s="128"/>
      <c r="H204" s="128"/>
      <c r="I204" s="8">
        <v>7835.0</v>
      </c>
      <c r="J204" s="128"/>
      <c r="K204" s="128"/>
      <c r="L204" s="8">
        <v>9988.0</v>
      </c>
      <c r="M204" s="128"/>
      <c r="N204" s="128"/>
      <c r="O204" s="128"/>
      <c r="P204" s="8">
        <v>60573.0</v>
      </c>
      <c r="Q204" s="128"/>
      <c r="R204" s="128"/>
      <c r="S204" s="8">
        <v>3935.0</v>
      </c>
      <c r="T204" s="128"/>
      <c r="U204" s="8">
        <v>55100.0</v>
      </c>
      <c r="V204" s="174">
        <v>3935.0</v>
      </c>
      <c r="W204" s="174">
        <v>51165.0</v>
      </c>
      <c r="X204" s="174">
        <v>1526.0</v>
      </c>
      <c r="Y204" s="174">
        <v>97.0</v>
      </c>
      <c r="Z204" s="179">
        <v>393.0</v>
      </c>
      <c r="AB204" s="174">
        <v>120.0</v>
      </c>
      <c r="AE204" s="174">
        <v>1767.0</v>
      </c>
      <c r="AF204" s="174">
        <v>199.0</v>
      </c>
      <c r="AH204" s="128"/>
      <c r="AI204" s="175">
        <v>43972.375</v>
      </c>
      <c r="AJ204" s="175">
        <v>43973.63680555555</v>
      </c>
      <c r="AK204" s="8" t="s">
        <v>377</v>
      </c>
      <c r="AL204" s="8" t="s">
        <v>359</v>
      </c>
      <c r="AM204" s="8" t="s">
        <v>535</v>
      </c>
      <c r="AN204" s="8" t="s">
        <v>311</v>
      </c>
      <c r="AQ204" s="128"/>
      <c r="AR204" s="128"/>
      <c r="AS204" s="128"/>
      <c r="AT204" s="128"/>
      <c r="AU204" s="128"/>
      <c r="AV204" s="128"/>
    </row>
    <row r="205" ht="16.5" customHeight="1">
      <c r="A205" s="170">
        <v>43972.0</v>
      </c>
      <c r="B205" s="8" t="s">
        <v>208</v>
      </c>
      <c r="C205" s="128"/>
      <c r="D205" s="128"/>
      <c r="E205" s="128"/>
      <c r="F205" s="128"/>
      <c r="G205" s="128"/>
      <c r="H205" s="128"/>
      <c r="I205" s="8">
        <v>7254.0</v>
      </c>
      <c r="J205" s="128"/>
      <c r="K205" s="128"/>
      <c r="L205" s="8">
        <v>9403.0</v>
      </c>
      <c r="M205" s="128"/>
      <c r="N205" s="128"/>
      <c r="O205" s="128"/>
      <c r="P205" s="8">
        <v>58218.0</v>
      </c>
      <c r="Q205" s="128"/>
      <c r="R205" s="128"/>
      <c r="S205" s="8">
        <v>3868.0</v>
      </c>
      <c r="T205" s="128"/>
      <c r="U205" s="8">
        <v>52830.0</v>
      </c>
      <c r="V205" s="174">
        <v>3868.0</v>
      </c>
      <c r="W205" s="174">
        <v>48962.0</v>
      </c>
      <c r="X205" s="174">
        <v>1434.0</v>
      </c>
      <c r="Y205" s="174">
        <v>103.0</v>
      </c>
      <c r="Z205" s="179">
        <v>385.0</v>
      </c>
      <c r="AB205" s="174">
        <v>109.0</v>
      </c>
      <c r="AE205" s="174">
        <v>1388.0</v>
      </c>
      <c r="AF205" s="174">
        <v>190.0</v>
      </c>
      <c r="AH205" s="128"/>
      <c r="AI205" s="175">
        <v>43971.375</v>
      </c>
      <c r="AJ205" s="175">
        <v>43972.62222222222</v>
      </c>
      <c r="AK205" s="8" t="s">
        <v>488</v>
      </c>
      <c r="AL205" s="8" t="s">
        <v>325</v>
      </c>
      <c r="AM205" s="8" t="s">
        <v>535</v>
      </c>
      <c r="AN205" s="8" t="s">
        <v>311</v>
      </c>
      <c r="AQ205" s="128"/>
      <c r="AR205" s="128"/>
      <c r="AS205" s="128"/>
      <c r="AT205" s="128"/>
      <c r="AU205" s="128"/>
      <c r="AV205" s="128"/>
    </row>
    <row r="206" ht="16.5" customHeight="1">
      <c r="A206" s="170">
        <v>43971.0</v>
      </c>
      <c r="B206" s="8" t="s">
        <v>208</v>
      </c>
      <c r="C206" s="128"/>
      <c r="D206" s="128"/>
      <c r="E206" s="128"/>
      <c r="F206" s="128"/>
      <c r="G206" s="128"/>
      <c r="H206" s="128"/>
      <c r="I206" s="8">
        <v>6617.0</v>
      </c>
      <c r="J206" s="128"/>
      <c r="K206" s="128"/>
      <c r="L206" s="8">
        <v>8744.0</v>
      </c>
      <c r="M206" s="128"/>
      <c r="N206" s="128"/>
      <c r="O206" s="128"/>
      <c r="P206" s="8">
        <v>55687.0</v>
      </c>
      <c r="Q206" s="128"/>
      <c r="R206" s="128"/>
      <c r="S206" s="8">
        <v>3721.0</v>
      </c>
      <c r="T206" s="128"/>
      <c r="U206" s="8">
        <v>50888.0</v>
      </c>
      <c r="V206" s="174">
        <v>3721.0</v>
      </c>
      <c r="W206" s="174">
        <v>47167.0</v>
      </c>
      <c r="X206" s="174">
        <v>861.0</v>
      </c>
      <c r="Y206" s="174">
        <v>105.0</v>
      </c>
      <c r="Z206" s="179">
        <v>383.0</v>
      </c>
      <c r="AB206" s="174">
        <v>109.0</v>
      </c>
      <c r="AE206" s="174">
        <v>1275.0</v>
      </c>
      <c r="AF206" s="174">
        <v>182.0</v>
      </c>
      <c r="AH206" s="128"/>
      <c r="AI206" s="175">
        <v>43970.375</v>
      </c>
      <c r="AJ206" s="175">
        <v>43971.59305555555</v>
      </c>
      <c r="AK206" s="8" t="s">
        <v>480</v>
      </c>
      <c r="AL206" s="8" t="s">
        <v>393</v>
      </c>
      <c r="AM206" s="8" t="s">
        <v>535</v>
      </c>
      <c r="AN206" s="8" t="s">
        <v>311</v>
      </c>
      <c r="AQ206" s="128"/>
      <c r="AR206" s="128"/>
      <c r="AS206" s="128"/>
      <c r="AT206" s="128"/>
      <c r="AU206" s="128"/>
      <c r="AV206" s="128"/>
    </row>
    <row r="207" ht="16.5" customHeight="1">
      <c r="A207" s="170">
        <v>43970.0</v>
      </c>
      <c r="B207" s="8" t="s">
        <v>208</v>
      </c>
      <c r="C207" s="128"/>
      <c r="D207" s="128"/>
      <c r="E207" s="128"/>
      <c r="F207" s="128"/>
      <c r="G207" s="128"/>
      <c r="H207" s="128"/>
      <c r="I207" s="8">
        <v>6445.0</v>
      </c>
      <c r="J207" s="128"/>
      <c r="K207" s="128"/>
      <c r="L207" s="8">
        <v>8090.0</v>
      </c>
      <c r="M207" s="128"/>
      <c r="N207" s="128"/>
      <c r="O207" s="128"/>
      <c r="P207" s="8">
        <v>52260.0</v>
      </c>
      <c r="Q207" s="128"/>
      <c r="R207" s="128"/>
      <c r="S207" s="8">
        <v>3652.0</v>
      </c>
      <c r="T207" s="128"/>
      <c r="U207" s="8">
        <v>49474.0</v>
      </c>
      <c r="V207" s="174">
        <v>3652.0</v>
      </c>
      <c r="W207" s="174">
        <v>45822.0</v>
      </c>
      <c r="X207" s="174">
        <v>874.0</v>
      </c>
      <c r="Y207" s="174">
        <v>109.0</v>
      </c>
      <c r="Z207" s="179">
        <v>368.0</v>
      </c>
      <c r="AB207" s="174">
        <v>109.0</v>
      </c>
      <c r="AE207" s="174">
        <v>1269.0</v>
      </c>
      <c r="AF207" s="174">
        <v>172.0</v>
      </c>
      <c r="AH207" s="128"/>
      <c r="AI207" s="175">
        <v>43969.375</v>
      </c>
      <c r="AJ207" s="175">
        <v>43970.62013888889</v>
      </c>
      <c r="AK207" s="8" t="s">
        <v>397</v>
      </c>
      <c r="AL207" s="8" t="s">
        <v>325</v>
      </c>
      <c r="AM207" s="8" t="s">
        <v>535</v>
      </c>
      <c r="AN207" s="8" t="s">
        <v>311</v>
      </c>
      <c r="AQ207" s="128"/>
      <c r="AR207" s="128"/>
      <c r="AS207" s="128"/>
      <c r="AT207" s="128"/>
      <c r="AU207" s="128"/>
      <c r="AV207" s="128"/>
    </row>
    <row r="208" ht="16.5" customHeight="1">
      <c r="A208" s="170">
        <v>43969.0</v>
      </c>
      <c r="B208" s="8" t="s">
        <v>208</v>
      </c>
      <c r="C208" s="128"/>
      <c r="D208" s="128"/>
      <c r="E208" s="128"/>
      <c r="F208" s="128"/>
      <c r="G208" s="128"/>
      <c r="H208" s="128"/>
      <c r="I208" s="8">
        <v>5839.0</v>
      </c>
      <c r="J208" s="128"/>
      <c r="K208" s="128"/>
      <c r="L208" s="8">
        <v>7663.0</v>
      </c>
      <c r="M208" s="128"/>
      <c r="N208" s="128"/>
      <c r="O208" s="128"/>
      <c r="P208" s="8">
        <v>50987.0</v>
      </c>
      <c r="Q208" s="128"/>
      <c r="R208" s="128"/>
      <c r="S208" s="8">
        <v>3596.0</v>
      </c>
      <c r="T208" s="128"/>
      <c r="U208" s="8">
        <v>44878.0</v>
      </c>
      <c r="V208" s="174">
        <v>3596.0</v>
      </c>
      <c r="W208" s="174">
        <v>41282.0</v>
      </c>
      <c r="X208" s="174">
        <v>1481.0</v>
      </c>
      <c r="Y208" s="174">
        <v>114.0</v>
      </c>
      <c r="Z208" s="179">
        <v>359.0</v>
      </c>
      <c r="AB208" s="174">
        <v>109.0</v>
      </c>
      <c r="AE208" s="174">
        <v>1268.0</v>
      </c>
      <c r="AF208" s="174">
        <v>172.0</v>
      </c>
      <c r="AH208" s="128"/>
      <c r="AI208" s="175">
        <v>43969.375</v>
      </c>
      <c r="AJ208" s="175">
        <v>43970.62013888889</v>
      </c>
      <c r="AK208" s="8" t="s">
        <v>397</v>
      </c>
      <c r="AL208" s="8" t="s">
        <v>325</v>
      </c>
      <c r="AM208" s="8" t="s">
        <v>535</v>
      </c>
      <c r="AN208" s="8" t="s">
        <v>311</v>
      </c>
      <c r="AQ208" s="128"/>
      <c r="AR208" s="128"/>
      <c r="AS208" s="128"/>
      <c r="AT208" s="128"/>
      <c r="AU208" s="128"/>
      <c r="AV208" s="128"/>
    </row>
    <row r="209" ht="16.5" customHeight="1">
      <c r="A209" s="170">
        <v>43968.0</v>
      </c>
      <c r="B209" s="8" t="s">
        <v>208</v>
      </c>
      <c r="C209" s="128"/>
      <c r="D209" s="128"/>
      <c r="E209" s="128"/>
      <c r="F209" s="128"/>
      <c r="G209" s="128"/>
      <c r="H209" s="128"/>
      <c r="I209" s="8">
        <v>4435.0</v>
      </c>
      <c r="J209" s="128"/>
      <c r="K209" s="128"/>
      <c r="L209" s="8">
        <v>7349.0</v>
      </c>
      <c r="M209" s="128"/>
      <c r="N209" s="128"/>
      <c r="O209" s="128"/>
      <c r="P209" s="8">
        <v>48386.0</v>
      </c>
      <c r="Q209" s="128"/>
      <c r="R209" s="128"/>
      <c r="S209" s="8">
        <v>3556.0</v>
      </c>
      <c r="T209" s="128"/>
      <c r="U209" s="8">
        <v>44752.0</v>
      </c>
      <c r="V209" s="174">
        <v>3556.0</v>
      </c>
      <c r="W209" s="174">
        <v>41196.0</v>
      </c>
      <c r="X209" s="174">
        <v>1216.0</v>
      </c>
      <c r="Y209" s="8">
        <v>115.0</v>
      </c>
      <c r="Z209" s="179">
        <v>347.0</v>
      </c>
      <c r="AB209" s="174">
        <v>109.0</v>
      </c>
      <c r="AE209" s="174">
        <v>1258.0</v>
      </c>
      <c r="AF209" s="174">
        <v>171.0</v>
      </c>
      <c r="AH209" s="128"/>
      <c r="AI209" s="175">
        <v>43967.375</v>
      </c>
      <c r="AJ209" s="175">
        <v>43968.675</v>
      </c>
      <c r="AK209" s="8" t="s">
        <v>339</v>
      </c>
      <c r="AL209" s="8" t="s">
        <v>385</v>
      </c>
      <c r="AM209" s="8" t="s">
        <v>535</v>
      </c>
      <c r="AN209" s="8" t="s">
        <v>311</v>
      </c>
      <c r="AQ209" s="128"/>
      <c r="AR209" s="128"/>
      <c r="AS209" s="128"/>
      <c r="AT209" s="128"/>
      <c r="AU209" s="128"/>
      <c r="AV209" s="128"/>
    </row>
    <row r="210" ht="16.5" customHeight="1">
      <c r="A210" s="170">
        <v>43967.0</v>
      </c>
      <c r="B210" s="8" t="s">
        <v>208</v>
      </c>
      <c r="C210" s="128"/>
      <c r="D210" s="128"/>
      <c r="E210" s="128"/>
      <c r="F210" s="128"/>
      <c r="G210" s="128"/>
      <c r="H210" s="128"/>
      <c r="I210" s="8">
        <v>3913.0</v>
      </c>
      <c r="J210" s="128"/>
      <c r="K210" s="128"/>
      <c r="L210" s="8">
        <v>6593.0</v>
      </c>
      <c r="M210" s="128"/>
      <c r="N210" s="128"/>
      <c r="O210" s="128"/>
      <c r="P210" s="8">
        <v>46553.0</v>
      </c>
      <c r="Q210" s="128"/>
      <c r="R210" s="128"/>
      <c r="S210" s="8">
        <v>3464.0</v>
      </c>
      <c r="T210" s="128"/>
      <c r="U210" s="8">
        <v>42676.0</v>
      </c>
      <c r="V210" s="174">
        <v>3464.0</v>
      </c>
      <c r="W210" s="174">
        <v>39212.0</v>
      </c>
      <c r="X210" s="174">
        <v>1401.0</v>
      </c>
      <c r="Y210" s="174">
        <v>110.0</v>
      </c>
      <c r="Z210" s="179">
        <v>335.0</v>
      </c>
      <c r="AB210" s="174">
        <v>109.0</v>
      </c>
      <c r="AE210" s="174">
        <v>1254.0</v>
      </c>
      <c r="AF210" s="174">
        <v>159.0</v>
      </c>
      <c r="AH210" s="128"/>
      <c r="AI210" s="175">
        <v>43966.375</v>
      </c>
      <c r="AJ210" s="175">
        <v>43967.68541666667</v>
      </c>
      <c r="AK210" s="8" t="s">
        <v>339</v>
      </c>
      <c r="AL210" s="8" t="s">
        <v>360</v>
      </c>
      <c r="AM210" s="8" t="s">
        <v>535</v>
      </c>
      <c r="AN210" s="8" t="s">
        <v>311</v>
      </c>
      <c r="AQ210" s="128"/>
      <c r="AR210" s="128"/>
      <c r="AS210" s="128"/>
      <c r="AT210" s="128"/>
      <c r="AU210" s="128"/>
      <c r="AV210" s="128"/>
    </row>
    <row r="211" ht="16.5" customHeight="1">
      <c r="A211" s="170">
        <v>43966.0</v>
      </c>
      <c r="B211" s="8" t="s">
        <v>208</v>
      </c>
      <c r="C211" s="128"/>
      <c r="D211" s="128"/>
      <c r="E211" s="128"/>
      <c r="F211" s="128"/>
      <c r="G211" s="128"/>
      <c r="H211" s="128"/>
      <c r="I211" s="128"/>
      <c r="J211" s="128"/>
      <c r="K211" s="128"/>
      <c r="L211" s="8">
        <v>5870.0</v>
      </c>
      <c r="M211" s="128"/>
      <c r="N211" s="128"/>
      <c r="O211" s="128"/>
      <c r="P211" s="8">
        <v>44206.0</v>
      </c>
      <c r="Q211" s="128"/>
      <c r="R211" s="128"/>
      <c r="S211" s="8">
        <v>3464.0</v>
      </c>
      <c r="T211" s="128"/>
      <c r="U211" s="8">
        <v>42306.0</v>
      </c>
      <c r="V211" s="174">
        <v>3464.0</v>
      </c>
      <c r="W211" s="174">
        <v>39148.0</v>
      </c>
      <c r="X211" s="174">
        <v>543.0</v>
      </c>
      <c r="Y211" s="174">
        <v>115.0</v>
      </c>
      <c r="Z211" s="179">
        <v>335.0</v>
      </c>
      <c r="AB211" s="174">
        <v>109.0</v>
      </c>
      <c r="AE211" s="174">
        <v>1247.0</v>
      </c>
      <c r="AF211" s="174">
        <v>159.0</v>
      </c>
      <c r="AH211" s="128"/>
      <c r="AI211" s="175">
        <v>43965.375</v>
      </c>
      <c r="AJ211" s="175">
        <v>43966.72430555556</v>
      </c>
      <c r="AK211" s="8" t="s">
        <v>388</v>
      </c>
      <c r="AL211" s="8" t="s">
        <v>374</v>
      </c>
      <c r="AM211" s="8" t="s">
        <v>535</v>
      </c>
      <c r="AN211" s="8" t="s">
        <v>311</v>
      </c>
      <c r="AQ211" s="128"/>
      <c r="AR211" s="128"/>
      <c r="AS211" s="128"/>
      <c r="AT211" s="128"/>
      <c r="AU211" s="128"/>
      <c r="AV211" s="128"/>
    </row>
    <row r="212" ht="16.5" customHeight="1">
      <c r="A212" s="170">
        <v>43965.0</v>
      </c>
      <c r="B212" s="8" t="s">
        <v>208</v>
      </c>
      <c r="C212" s="128"/>
      <c r="D212" s="128"/>
      <c r="E212" s="128"/>
      <c r="F212" s="128"/>
      <c r="G212" s="128"/>
      <c r="H212" s="128"/>
      <c r="I212" s="128"/>
      <c r="J212" s="128"/>
      <c r="K212" s="128"/>
      <c r="L212" s="8">
        <v>5168.0</v>
      </c>
      <c r="M212" s="128"/>
      <c r="N212" s="128"/>
      <c r="O212" s="128"/>
      <c r="P212" s="8">
        <v>42287.0</v>
      </c>
      <c r="Q212" s="128"/>
      <c r="R212" s="128"/>
      <c r="S212" s="8">
        <v>3299.0</v>
      </c>
      <c r="T212" s="128"/>
      <c r="U212" s="8">
        <v>35840.0</v>
      </c>
      <c r="V212" s="174">
        <v>3299.0</v>
      </c>
      <c r="W212" s="174">
        <v>35876.0</v>
      </c>
      <c r="X212" s="174">
        <v>735.0</v>
      </c>
      <c r="Y212" s="174">
        <v>126.0</v>
      </c>
      <c r="Z212" s="179">
        <v>326.0</v>
      </c>
      <c r="AB212" s="174">
        <v>97.0</v>
      </c>
      <c r="AE212" s="174">
        <v>1236.0</v>
      </c>
      <c r="AF212" s="174">
        <v>150.0</v>
      </c>
      <c r="AH212" s="128"/>
      <c r="AI212" s="175">
        <v>43964.375</v>
      </c>
      <c r="AJ212" s="175">
        <v>43965.60902777778</v>
      </c>
      <c r="AK212" s="8" t="s">
        <v>389</v>
      </c>
      <c r="AL212" s="8" t="s">
        <v>393</v>
      </c>
      <c r="AM212" s="8" t="s">
        <v>536</v>
      </c>
      <c r="AN212" s="8" t="s">
        <v>311</v>
      </c>
      <c r="AQ212" s="128"/>
      <c r="AR212" s="128"/>
      <c r="AS212" s="128"/>
      <c r="AT212" s="128"/>
      <c r="AU212" s="128"/>
      <c r="AV212" s="128"/>
    </row>
    <row r="213" ht="16.5" customHeight="1">
      <c r="A213" s="170">
        <v>43964.0</v>
      </c>
      <c r="B213" s="8" t="s">
        <v>208</v>
      </c>
      <c r="C213" s="128"/>
      <c r="D213" s="128"/>
      <c r="E213" s="128"/>
      <c r="F213" s="128"/>
      <c r="G213" s="128"/>
      <c r="H213" s="128"/>
      <c r="I213" s="128"/>
      <c r="J213" s="128"/>
      <c r="K213" s="128"/>
      <c r="L213" s="8">
        <v>4459.0</v>
      </c>
      <c r="M213" s="128"/>
      <c r="N213" s="128"/>
      <c r="O213" s="128"/>
      <c r="P213" s="8">
        <v>39618.0</v>
      </c>
      <c r="Q213" s="128"/>
      <c r="R213" s="128"/>
      <c r="S213" s="8">
        <v>3239.0</v>
      </c>
      <c r="T213" s="128"/>
      <c r="U213" s="128"/>
      <c r="V213" s="174">
        <v>3239.0</v>
      </c>
      <c r="W213" s="174">
        <v>33977.0</v>
      </c>
      <c r="X213" s="174">
        <v>51.0</v>
      </c>
      <c r="Y213" s="174">
        <v>121.0</v>
      </c>
      <c r="Z213" s="179">
        <v>319.0</v>
      </c>
      <c r="AB213" s="174">
        <v>97.0</v>
      </c>
      <c r="AE213" s="174">
        <v>1234.0</v>
      </c>
      <c r="AF213" s="174">
        <v>142.0</v>
      </c>
      <c r="AH213" s="128"/>
      <c r="AI213" s="175">
        <v>43963.375</v>
      </c>
      <c r="AJ213" s="162"/>
      <c r="AK213" s="162"/>
      <c r="AL213" s="162"/>
      <c r="AM213" s="8" t="s">
        <v>537</v>
      </c>
      <c r="AN213" s="8" t="s">
        <v>311</v>
      </c>
      <c r="AQ213" s="128"/>
      <c r="AR213" s="128"/>
      <c r="AS213" s="128"/>
      <c r="AT213" s="128"/>
      <c r="AU213" s="128"/>
      <c r="AV213" s="128"/>
    </row>
    <row r="214" ht="16.5" customHeight="1">
      <c r="A214" s="170">
        <v>43963.0</v>
      </c>
      <c r="B214" s="8" t="s">
        <v>208</v>
      </c>
      <c r="C214" s="128"/>
      <c r="D214" s="128"/>
      <c r="E214" s="128"/>
      <c r="F214" s="128"/>
      <c r="G214" s="128"/>
      <c r="H214" s="128"/>
      <c r="I214" s="128"/>
      <c r="J214" s="128"/>
      <c r="K214" s="128"/>
      <c r="L214" s="8">
        <v>3788.0</v>
      </c>
      <c r="M214" s="128"/>
      <c r="N214" s="128"/>
      <c r="O214" s="128"/>
      <c r="P214" s="8">
        <v>38026.0</v>
      </c>
      <c r="Q214" s="128"/>
      <c r="R214" s="128"/>
      <c r="S214" s="8">
        <v>3160.0</v>
      </c>
      <c r="T214" s="128"/>
      <c r="U214" s="128"/>
      <c r="V214" s="174">
        <v>3160.0</v>
      </c>
      <c r="W214" s="174">
        <v>32401.0</v>
      </c>
      <c r="X214" s="174">
        <v>54.0</v>
      </c>
      <c r="Y214" s="174">
        <v>117.0</v>
      </c>
      <c r="Z214" s="179">
        <v>318.0</v>
      </c>
      <c r="AB214" s="174">
        <v>97.0</v>
      </c>
      <c r="AE214" s="174">
        <v>1231.0</v>
      </c>
      <c r="AF214" s="174">
        <v>133.0</v>
      </c>
      <c r="AH214" s="128"/>
      <c r="AI214" s="175">
        <v>43962.375</v>
      </c>
      <c r="AJ214" s="175">
        <v>43963.64027777778</v>
      </c>
      <c r="AK214" s="8" t="s">
        <v>128</v>
      </c>
      <c r="AL214" s="8" t="s">
        <v>325</v>
      </c>
      <c r="AM214" s="8" t="s">
        <v>537</v>
      </c>
      <c r="AN214" s="8" t="s">
        <v>311</v>
      </c>
      <c r="AQ214" s="128"/>
      <c r="AR214" s="128"/>
      <c r="AS214" s="128"/>
      <c r="AT214" s="128"/>
      <c r="AU214" s="128"/>
      <c r="AV214" s="128"/>
    </row>
    <row r="215" ht="16.5" customHeight="1">
      <c r="A215" s="170">
        <v>43962.0</v>
      </c>
      <c r="B215" s="8" t="s">
        <v>208</v>
      </c>
      <c r="C215" s="128"/>
      <c r="D215" s="128"/>
      <c r="E215" s="128"/>
      <c r="F215" s="128"/>
      <c r="G215" s="128"/>
      <c r="H215" s="128"/>
      <c r="I215" s="128"/>
      <c r="J215" s="128"/>
      <c r="K215" s="128"/>
      <c r="L215" s="8">
        <v>3059.0</v>
      </c>
      <c r="M215" s="128"/>
      <c r="N215" s="128"/>
      <c r="O215" s="128"/>
      <c r="P215" s="8">
        <v>37116.0</v>
      </c>
      <c r="Q215" s="128"/>
      <c r="R215" s="128"/>
      <c r="S215" s="8">
        <v>3160.0</v>
      </c>
      <c r="T215" s="128"/>
      <c r="U215" s="128"/>
      <c r="V215" s="174">
        <v>3160.0</v>
      </c>
      <c r="W215" s="174">
        <v>31723.0</v>
      </c>
      <c r="X215" s="174">
        <v>261.0</v>
      </c>
      <c r="Y215" s="174">
        <v>113.0</v>
      </c>
      <c r="Z215" s="179">
        <v>318.0</v>
      </c>
      <c r="AB215" s="174">
        <v>97.0</v>
      </c>
      <c r="AE215" s="174">
        <v>1229.0</v>
      </c>
      <c r="AF215" s="174">
        <v>133.0</v>
      </c>
      <c r="AH215" s="128"/>
      <c r="AI215" s="175">
        <v>43961.375</v>
      </c>
      <c r="AJ215" s="175">
        <v>43962.66875</v>
      </c>
      <c r="AK215" s="8" t="s">
        <v>388</v>
      </c>
      <c r="AL215" s="8" t="s">
        <v>325</v>
      </c>
      <c r="AM215" s="8" t="s">
        <v>537</v>
      </c>
      <c r="AN215" s="8" t="s">
        <v>311</v>
      </c>
      <c r="AQ215" s="128"/>
      <c r="AR215" s="128"/>
      <c r="AS215" s="128"/>
      <c r="AT215" s="128"/>
      <c r="AU215" s="128"/>
      <c r="AV215" s="128"/>
    </row>
    <row r="216" ht="16.5" customHeight="1">
      <c r="A216" s="170">
        <v>43961.0</v>
      </c>
      <c r="B216" s="8" t="s">
        <v>208</v>
      </c>
      <c r="C216" s="128"/>
      <c r="D216" s="128"/>
      <c r="E216" s="128"/>
      <c r="F216" s="128"/>
      <c r="G216" s="128"/>
      <c r="H216" s="128"/>
      <c r="I216" s="128"/>
      <c r="J216" s="128"/>
      <c r="K216" s="128"/>
      <c r="L216" s="8">
        <v>2930.0</v>
      </c>
      <c r="M216" s="128"/>
      <c r="N216" s="128"/>
      <c r="O216" s="128"/>
      <c r="P216" s="8">
        <v>35846.0</v>
      </c>
      <c r="Q216" s="128"/>
      <c r="R216" s="128"/>
      <c r="S216" s="8">
        <v>3011.0</v>
      </c>
      <c r="T216" s="128"/>
      <c r="U216" s="128"/>
      <c r="V216" s="174">
        <v>3011.0</v>
      </c>
      <c r="W216" s="174">
        <v>30442.0</v>
      </c>
      <c r="X216" s="174">
        <v>512.0</v>
      </c>
      <c r="Y216" s="174">
        <v>107.0</v>
      </c>
      <c r="Z216" s="179">
        <v>313.0</v>
      </c>
      <c r="AB216" s="174">
        <v>97.0</v>
      </c>
      <c r="AE216" s="174">
        <v>1228.0</v>
      </c>
      <c r="AF216" s="174">
        <v>131.0</v>
      </c>
      <c r="AH216" s="128"/>
      <c r="AI216" s="175">
        <v>43960.375</v>
      </c>
      <c r="AJ216" s="175">
        <v>43961.67291666666</v>
      </c>
      <c r="AK216" s="8" t="s">
        <v>398</v>
      </c>
      <c r="AL216" s="8" t="s">
        <v>385</v>
      </c>
      <c r="AM216" s="8" t="s">
        <v>538</v>
      </c>
      <c r="AN216" s="8" t="s">
        <v>311</v>
      </c>
      <c r="AQ216" s="128"/>
      <c r="AR216" s="128"/>
      <c r="AS216" s="128"/>
      <c r="AT216" s="128"/>
      <c r="AU216" s="128"/>
      <c r="AV216" s="128"/>
    </row>
    <row r="217" ht="16.5" customHeight="1">
      <c r="A217" s="170">
        <v>43960.0</v>
      </c>
      <c r="B217" s="8" t="s">
        <v>208</v>
      </c>
      <c r="C217" s="128"/>
      <c r="D217" s="128"/>
      <c r="E217" s="128"/>
      <c r="F217" s="128"/>
      <c r="G217" s="128"/>
      <c r="H217" s="128"/>
      <c r="I217" s="128"/>
      <c r="J217" s="128"/>
      <c r="K217" s="128"/>
      <c r="L217" s="8">
        <v>2619.0</v>
      </c>
      <c r="M217" s="128"/>
      <c r="N217" s="128"/>
      <c r="O217" s="128"/>
      <c r="P217" s="8">
        <v>34174.0</v>
      </c>
      <c r="Q217" s="128"/>
      <c r="R217" s="128"/>
      <c r="S217" s="8">
        <v>2947.0</v>
      </c>
      <c r="T217" s="128"/>
      <c r="U217" s="128"/>
      <c r="V217" s="174">
        <v>2947.0</v>
      </c>
      <c r="W217" s="174">
        <v>29351.0</v>
      </c>
      <c r="X217" s="174">
        <v>304.0</v>
      </c>
      <c r="Y217" s="174">
        <v>112.0</v>
      </c>
      <c r="Z217" s="179">
        <v>309.0</v>
      </c>
      <c r="AB217" s="174">
        <v>97.0</v>
      </c>
      <c r="AE217" s="174">
        <v>1210.0</v>
      </c>
      <c r="AF217" s="174">
        <v>121.0</v>
      </c>
      <c r="AH217" s="128"/>
      <c r="AI217" s="175">
        <v>43959.375</v>
      </c>
      <c r="AJ217" s="175">
        <v>43960.618055555555</v>
      </c>
      <c r="AK217" s="8" t="s">
        <v>385</v>
      </c>
      <c r="AL217" s="8" t="s">
        <v>325</v>
      </c>
      <c r="AM217" s="8" t="s">
        <v>539</v>
      </c>
      <c r="AN217" s="8" t="s">
        <v>311</v>
      </c>
      <c r="AQ217" s="128"/>
      <c r="AR217" s="128"/>
      <c r="AS217" s="128"/>
      <c r="AT217" s="128"/>
      <c r="AU217" s="128"/>
      <c r="AV217" s="128"/>
    </row>
    <row r="218" ht="16.5" customHeight="1">
      <c r="A218" s="170">
        <v>43959.0</v>
      </c>
      <c r="B218" s="8" t="s">
        <v>208</v>
      </c>
      <c r="C218" s="128"/>
      <c r="D218" s="128"/>
      <c r="E218" s="128"/>
      <c r="F218" s="128"/>
      <c r="G218" s="128"/>
      <c r="H218" s="128"/>
      <c r="I218" s="128"/>
      <c r="J218" s="128"/>
      <c r="K218" s="128"/>
      <c r="L218" s="8">
        <v>2326.0</v>
      </c>
      <c r="M218" s="128"/>
      <c r="N218" s="128"/>
      <c r="O218" s="128"/>
      <c r="P218" s="8">
        <v>32660.0</v>
      </c>
      <c r="Q218" s="128"/>
      <c r="R218" s="128"/>
      <c r="S218" s="8">
        <v>2843.0</v>
      </c>
      <c r="T218" s="128"/>
      <c r="U218" s="128"/>
      <c r="V218" s="174">
        <v>2843.0</v>
      </c>
      <c r="W218" s="174">
        <v>27829.0</v>
      </c>
      <c r="X218" s="174">
        <v>532.0</v>
      </c>
      <c r="Y218" s="174">
        <v>113.0</v>
      </c>
      <c r="Z218" s="179">
        <v>308.0</v>
      </c>
      <c r="AB218" s="174">
        <v>97.0</v>
      </c>
      <c r="AE218" s="174">
        <v>1165.0</v>
      </c>
      <c r="AF218" s="174">
        <v>114.0</v>
      </c>
      <c r="AH218" s="128"/>
      <c r="AI218" s="175">
        <v>43958.375</v>
      </c>
      <c r="AJ218" s="175">
        <v>43959.68472222222</v>
      </c>
      <c r="AK218" s="8" t="s">
        <v>492</v>
      </c>
      <c r="AL218" s="8" t="s">
        <v>373</v>
      </c>
      <c r="AM218" s="8" t="s">
        <v>539</v>
      </c>
      <c r="AN218" s="8" t="s">
        <v>311</v>
      </c>
      <c r="AQ218" s="128"/>
      <c r="AR218" s="128"/>
      <c r="AS218" s="128"/>
      <c r="AT218" s="128"/>
      <c r="AU218" s="128"/>
      <c r="AV218" s="128"/>
    </row>
    <row r="219" ht="16.5" customHeight="1">
      <c r="A219" s="170">
        <v>43958.0</v>
      </c>
      <c r="B219" s="8" t="s">
        <v>208</v>
      </c>
      <c r="C219" s="128"/>
      <c r="D219" s="128"/>
      <c r="E219" s="128"/>
      <c r="F219" s="128"/>
      <c r="G219" s="128"/>
      <c r="H219" s="128"/>
      <c r="I219" s="128"/>
      <c r="J219" s="128"/>
      <c r="K219" s="128"/>
      <c r="L219" s="8">
        <v>2048.0</v>
      </c>
      <c r="M219" s="128"/>
      <c r="N219" s="128"/>
      <c r="O219" s="128"/>
      <c r="P219" s="8">
        <v>31540.0</v>
      </c>
      <c r="Q219" s="128"/>
      <c r="R219" s="128"/>
      <c r="S219" s="8">
        <v>2740.0</v>
      </c>
      <c r="T219" s="128"/>
      <c r="U219" s="128"/>
      <c r="V219" s="174">
        <v>2740.0</v>
      </c>
      <c r="W219" s="174">
        <v>26066.0</v>
      </c>
      <c r="X219" s="174">
        <v>345.0</v>
      </c>
      <c r="Y219" s="174">
        <v>113.0</v>
      </c>
      <c r="Z219" s="179">
        <v>307.0</v>
      </c>
      <c r="AB219" s="174">
        <v>82.0</v>
      </c>
      <c r="AE219" s="174">
        <v>1110.0</v>
      </c>
      <c r="AF219" s="174">
        <v>111.0</v>
      </c>
      <c r="AH219" s="128"/>
      <c r="AI219" s="175">
        <v>43957.375</v>
      </c>
      <c r="AJ219" s="175">
        <v>43958.64027777778</v>
      </c>
      <c r="AK219" s="8" t="s">
        <v>339</v>
      </c>
      <c r="AL219" s="8" t="s">
        <v>230</v>
      </c>
      <c r="AM219" s="8" t="s">
        <v>539</v>
      </c>
      <c r="AN219" s="8" t="s">
        <v>311</v>
      </c>
      <c r="AQ219" s="128"/>
      <c r="AR219" s="128"/>
      <c r="AS219" s="128"/>
      <c r="AT219" s="128"/>
      <c r="AU219" s="128"/>
      <c r="AV219" s="128"/>
    </row>
    <row r="220" ht="16.5" customHeight="1">
      <c r="A220" s="170">
        <v>43957.0</v>
      </c>
      <c r="B220" s="8" t="s">
        <v>208</v>
      </c>
      <c r="C220" s="128"/>
      <c r="D220" s="128"/>
      <c r="E220" s="128"/>
      <c r="F220" s="128"/>
      <c r="G220" s="128"/>
      <c r="H220" s="128"/>
      <c r="I220" s="128"/>
      <c r="J220" s="128"/>
      <c r="K220" s="128"/>
      <c r="L220" s="8">
        <v>1775.0</v>
      </c>
      <c r="M220" s="128"/>
      <c r="N220" s="128"/>
      <c r="O220" s="128"/>
      <c r="P220" s="8">
        <v>30120.0</v>
      </c>
      <c r="Q220" s="128"/>
      <c r="R220" s="128"/>
      <c r="S220" s="8">
        <v>2636.0</v>
      </c>
      <c r="T220" s="128"/>
      <c r="U220" s="128"/>
      <c r="V220" s="174">
        <v>2636.0</v>
      </c>
      <c r="W220" s="174">
        <v>25097.0</v>
      </c>
      <c r="X220" s="174">
        <v>79.0</v>
      </c>
      <c r="Y220" s="174">
        <v>115.0</v>
      </c>
      <c r="Z220" s="179">
        <v>295.0</v>
      </c>
      <c r="AB220" s="174">
        <v>82.0</v>
      </c>
      <c r="AE220" s="174">
        <v>1105.0</v>
      </c>
      <c r="AF220" s="174">
        <v>92.0</v>
      </c>
      <c r="AH220" s="128"/>
      <c r="AI220" s="175">
        <v>43956.375</v>
      </c>
      <c r="AJ220" s="175">
        <v>43957.58888888889</v>
      </c>
      <c r="AK220" s="8" t="s">
        <v>398</v>
      </c>
      <c r="AL220" s="8" t="s">
        <v>325</v>
      </c>
      <c r="AM220" s="8" t="s">
        <v>539</v>
      </c>
      <c r="AN220" s="8" t="s">
        <v>311</v>
      </c>
      <c r="AQ220" s="128"/>
      <c r="AR220" s="128"/>
      <c r="AS220" s="128"/>
      <c r="AT220" s="128"/>
      <c r="AU220" s="128"/>
      <c r="AV220" s="128"/>
    </row>
    <row r="221" ht="16.5" customHeight="1">
      <c r="A221" s="170">
        <v>43956.0</v>
      </c>
      <c r="B221" s="8" t="s">
        <v>208</v>
      </c>
      <c r="C221" s="128"/>
      <c r="D221" s="128"/>
      <c r="E221" s="128"/>
      <c r="F221" s="128"/>
      <c r="G221" s="128"/>
      <c r="H221" s="128"/>
      <c r="I221" s="128"/>
      <c r="J221" s="128"/>
      <c r="K221" s="128"/>
      <c r="L221" s="8">
        <v>1509.0</v>
      </c>
      <c r="M221" s="128"/>
      <c r="N221" s="128"/>
      <c r="O221" s="128"/>
      <c r="P221" s="8">
        <v>28788.0</v>
      </c>
      <c r="Q221" s="128"/>
      <c r="R221" s="128"/>
      <c r="S221" s="8">
        <v>2588.0</v>
      </c>
      <c r="T221" s="128"/>
      <c r="U221" s="128"/>
      <c r="V221" s="174">
        <v>2588.0</v>
      </c>
      <c r="W221" s="174">
        <v>24282.0</v>
      </c>
      <c r="X221" s="174">
        <v>79.0</v>
      </c>
      <c r="Y221" s="174">
        <v>111.0</v>
      </c>
      <c r="Z221" s="179">
        <v>286.0</v>
      </c>
      <c r="AB221" s="174">
        <v>82.0</v>
      </c>
      <c r="AE221" s="174">
        <v>1019.0</v>
      </c>
      <c r="AF221" s="174">
        <v>86.0</v>
      </c>
      <c r="AH221" s="128"/>
      <c r="AI221" s="175">
        <v>43955.375</v>
      </c>
      <c r="AJ221" s="175">
        <v>43956.65694444445</v>
      </c>
      <c r="AK221" s="8" t="s">
        <v>393</v>
      </c>
      <c r="AL221" s="8" t="s">
        <v>385</v>
      </c>
      <c r="AM221" s="8" t="s">
        <v>539</v>
      </c>
      <c r="AN221" s="8" t="s">
        <v>399</v>
      </c>
      <c r="AQ221" s="128"/>
      <c r="AR221" s="128"/>
      <c r="AS221" s="128"/>
      <c r="AT221" s="128"/>
      <c r="AU221" s="128"/>
      <c r="AV221" s="128"/>
    </row>
    <row r="222" ht="16.5" customHeight="1">
      <c r="A222" s="170">
        <v>43955.0</v>
      </c>
      <c r="B222" s="8" t="s">
        <v>208</v>
      </c>
      <c r="C222" s="128"/>
      <c r="D222" s="128"/>
      <c r="E222" s="128"/>
      <c r="F222" s="128"/>
      <c r="G222" s="128"/>
      <c r="H222" s="128"/>
      <c r="I222" s="128"/>
      <c r="J222" s="128"/>
      <c r="K222" s="128"/>
      <c r="L222" s="8">
        <v>1351.0</v>
      </c>
      <c r="M222" s="128"/>
      <c r="N222" s="128"/>
      <c r="O222" s="128"/>
      <c r="P222" s="8">
        <v>27910.0</v>
      </c>
      <c r="Q222" s="128"/>
      <c r="R222" s="128"/>
      <c r="S222" s="8">
        <v>2588.0</v>
      </c>
      <c r="T222" s="128"/>
      <c r="U222" s="128"/>
      <c r="V222" s="174">
        <v>2588.0</v>
      </c>
      <c r="W222" s="174">
        <v>24282.0</v>
      </c>
      <c r="X222" s="174">
        <v>244.0</v>
      </c>
      <c r="Y222" s="174">
        <v>103.0</v>
      </c>
      <c r="Z222" s="179">
        <v>286.0</v>
      </c>
      <c r="AE222" s="174">
        <v>1017.0</v>
      </c>
      <c r="AF222" s="174">
        <v>86.0</v>
      </c>
      <c r="AH222" s="128"/>
      <c r="AI222" s="175">
        <v>43954.375</v>
      </c>
      <c r="AJ222" s="175">
        <v>43955.69305555556</v>
      </c>
      <c r="AK222" s="8" t="s">
        <v>325</v>
      </c>
      <c r="AL222" s="8" t="s">
        <v>403</v>
      </c>
      <c r="AM222" s="8" t="s">
        <v>540</v>
      </c>
      <c r="AN222" s="8" t="s">
        <v>399</v>
      </c>
      <c r="AQ222" s="128"/>
      <c r="AR222" s="128"/>
      <c r="AS222" s="128"/>
      <c r="AT222" s="128"/>
      <c r="AU222" s="128"/>
      <c r="AV222" s="128"/>
    </row>
    <row r="223" ht="16.5" customHeight="1">
      <c r="A223" s="170">
        <v>43954.0</v>
      </c>
      <c r="B223" s="8" t="s">
        <v>208</v>
      </c>
      <c r="C223" s="128"/>
      <c r="D223" s="128"/>
      <c r="E223" s="128"/>
      <c r="F223" s="128"/>
      <c r="G223" s="128"/>
      <c r="H223" s="128"/>
      <c r="I223" s="128"/>
      <c r="J223" s="128"/>
      <c r="K223" s="128"/>
      <c r="L223" s="8">
        <v>1306.0</v>
      </c>
      <c r="M223" s="128"/>
      <c r="N223" s="128"/>
      <c r="O223" s="128"/>
      <c r="P223" s="8">
        <v>27484.0</v>
      </c>
      <c r="Q223" s="128"/>
      <c r="R223" s="128"/>
      <c r="S223" s="8">
        <v>2429.0</v>
      </c>
      <c r="T223" s="128"/>
      <c r="U223" s="128"/>
      <c r="V223" s="174">
        <v>2429.0</v>
      </c>
      <c r="W223" s="174">
        <v>25964.0</v>
      </c>
      <c r="X223" s="174">
        <v>220.0</v>
      </c>
      <c r="Y223" s="174">
        <v>103.0</v>
      </c>
      <c r="Z223" s="179">
        <v>277.0</v>
      </c>
      <c r="AE223" s="174">
        <v>1107.0</v>
      </c>
      <c r="AF223" s="174">
        <v>84.0</v>
      </c>
      <c r="AH223" s="128"/>
      <c r="AI223" s="175">
        <v>43953.375</v>
      </c>
      <c r="AJ223" s="175">
        <v>43954.638194444444</v>
      </c>
      <c r="AK223" s="8" t="s">
        <v>339</v>
      </c>
      <c r="AL223" s="8" t="s">
        <v>398</v>
      </c>
      <c r="AM223" s="8" t="s">
        <v>541</v>
      </c>
      <c r="AN223" s="8" t="s">
        <v>399</v>
      </c>
      <c r="AQ223" s="128"/>
      <c r="AR223" s="128"/>
      <c r="AS223" s="128"/>
      <c r="AT223" s="128"/>
      <c r="AU223" s="128"/>
      <c r="AV223" s="128"/>
    </row>
    <row r="224" ht="16.5" customHeight="1">
      <c r="A224" s="170">
        <v>43953.0</v>
      </c>
      <c r="B224" s="8" t="s">
        <v>208</v>
      </c>
      <c r="C224" s="128"/>
      <c r="D224" s="128"/>
      <c r="E224" s="128"/>
      <c r="F224" s="128"/>
      <c r="G224" s="128"/>
      <c r="H224" s="128"/>
      <c r="I224" s="128"/>
      <c r="J224" s="128"/>
      <c r="K224" s="128"/>
      <c r="L224" s="8">
        <v>1047.0</v>
      </c>
      <c r="M224" s="128"/>
      <c r="N224" s="128"/>
      <c r="O224" s="128"/>
      <c r="P224" s="8">
        <v>26262.0</v>
      </c>
      <c r="Q224" s="128"/>
      <c r="R224" s="128"/>
      <c r="S224" s="8">
        <v>2310.0</v>
      </c>
      <c r="T224" s="128"/>
      <c r="U224" s="128"/>
      <c r="V224" s="174">
        <v>2310.0</v>
      </c>
      <c r="W224" s="174">
        <v>22039.0</v>
      </c>
      <c r="X224" s="174">
        <v>159.0</v>
      </c>
      <c r="Y224" s="174">
        <v>103.0</v>
      </c>
      <c r="Z224" s="179">
        <v>270.0</v>
      </c>
      <c r="AE224" s="174">
        <v>980.0</v>
      </c>
      <c r="AF224" s="174">
        <v>81.0</v>
      </c>
      <c r="AH224" s="128"/>
      <c r="AI224" s="175">
        <v>43952.375</v>
      </c>
      <c r="AJ224" s="162"/>
      <c r="AK224" s="162"/>
      <c r="AL224" s="162"/>
      <c r="AM224" s="8" t="s">
        <v>541</v>
      </c>
      <c r="AN224" s="8" t="s">
        <v>399</v>
      </c>
      <c r="AQ224" s="128"/>
      <c r="AR224" s="128"/>
      <c r="AS224" s="128"/>
      <c r="AT224" s="128"/>
      <c r="AU224" s="128"/>
      <c r="AV224" s="128"/>
    </row>
    <row r="225" ht="16.5" customHeight="1">
      <c r="A225" s="170">
        <v>43952.0</v>
      </c>
      <c r="B225" s="8" t="s">
        <v>208</v>
      </c>
      <c r="C225" s="128"/>
      <c r="D225" s="128"/>
      <c r="E225" s="128"/>
      <c r="F225" s="128"/>
      <c r="G225" s="128"/>
      <c r="H225" s="128"/>
      <c r="I225" s="128"/>
      <c r="J225" s="128"/>
      <c r="K225" s="128"/>
      <c r="L225" s="8">
        <v>816.0</v>
      </c>
      <c r="M225" s="128"/>
      <c r="N225" s="128"/>
      <c r="O225" s="128"/>
      <c r="P225" s="8">
        <v>25142.0</v>
      </c>
      <c r="Q225" s="128"/>
      <c r="R225" s="128"/>
      <c r="S225" s="8">
        <v>2146.0</v>
      </c>
      <c r="T225" s="128"/>
      <c r="U225" s="128"/>
      <c r="V225" s="174">
        <v>2146.0</v>
      </c>
      <c r="W225" s="174">
        <v>19903.0</v>
      </c>
      <c r="X225" s="174">
        <v>302.0</v>
      </c>
      <c r="Y225" s="174">
        <v>112.0</v>
      </c>
      <c r="Z225" s="179">
        <v>262.0</v>
      </c>
      <c r="AE225" s="174">
        <v>980.0</v>
      </c>
      <c r="AF225" s="174">
        <v>72.0</v>
      </c>
      <c r="AH225" s="128"/>
      <c r="AI225" s="175">
        <v>43951.375</v>
      </c>
      <c r="AJ225" s="175">
        <v>43952.69583333333</v>
      </c>
      <c r="AK225" s="8" t="s">
        <v>374</v>
      </c>
      <c r="AL225" s="8" t="s">
        <v>373</v>
      </c>
      <c r="AM225" s="8" t="s">
        <v>541</v>
      </c>
      <c r="AN225" s="8" t="s">
        <v>399</v>
      </c>
      <c r="AQ225" s="128"/>
      <c r="AR225" s="128"/>
      <c r="AS225" s="128"/>
      <c r="AT225" s="128"/>
      <c r="AU225" s="128"/>
      <c r="AV225" s="128"/>
    </row>
    <row r="226" ht="16.5" customHeight="1">
      <c r="A226" s="170">
        <v>43951.0</v>
      </c>
      <c r="B226" s="8" t="s">
        <v>208</v>
      </c>
      <c r="C226" s="128"/>
      <c r="D226" s="128"/>
      <c r="E226" s="128"/>
      <c r="F226" s="128"/>
      <c r="G226" s="128"/>
      <c r="H226" s="128"/>
      <c r="I226" s="128"/>
      <c r="J226" s="128"/>
      <c r="K226" s="128"/>
      <c r="L226" s="8">
        <v>589.0</v>
      </c>
      <c r="M226" s="128"/>
      <c r="N226" s="128"/>
      <c r="O226" s="128"/>
      <c r="P226" s="8">
        <v>23863.0</v>
      </c>
      <c r="Q226" s="128"/>
      <c r="R226" s="128"/>
      <c r="S226" s="8">
        <v>2054.0</v>
      </c>
      <c r="T226" s="128"/>
      <c r="U226" s="128"/>
      <c r="V226" s="174">
        <v>2054.0</v>
      </c>
      <c r="W226" s="174">
        <v>19867.0</v>
      </c>
      <c r="X226" s="174">
        <v>272.0</v>
      </c>
      <c r="Y226" s="174">
        <v>107.0</v>
      </c>
      <c r="Z226" s="179">
        <v>259.0</v>
      </c>
      <c r="AE226" s="174">
        <v>980.0</v>
      </c>
      <c r="AF226" s="174">
        <v>66.0</v>
      </c>
      <c r="AH226" s="128"/>
      <c r="AI226" s="175">
        <v>43950.375</v>
      </c>
      <c r="AJ226" s="175">
        <v>43951.67291666666</v>
      </c>
      <c r="AK226" s="8" t="s">
        <v>403</v>
      </c>
      <c r="AL226" s="8" t="s">
        <v>325</v>
      </c>
      <c r="AM226" s="8" t="s">
        <v>542</v>
      </c>
      <c r="AN226" s="8" t="s">
        <v>399</v>
      </c>
      <c r="AQ226" s="128"/>
      <c r="AR226" s="128"/>
      <c r="AS226" s="128"/>
      <c r="AT226" s="128"/>
      <c r="AU226" s="128"/>
      <c r="AV226" s="128"/>
    </row>
    <row r="227" ht="16.5" customHeight="1">
      <c r="A227" s="170">
        <v>43950.0</v>
      </c>
      <c r="B227" s="8" t="s">
        <v>208</v>
      </c>
      <c r="C227" s="128"/>
      <c r="D227" s="128"/>
      <c r="E227" s="128"/>
      <c r="F227" s="128"/>
      <c r="G227" s="128"/>
      <c r="H227" s="128"/>
      <c r="I227" s="128"/>
      <c r="J227" s="128"/>
      <c r="K227" s="128"/>
      <c r="L227" s="8">
        <v>407.0</v>
      </c>
      <c r="M227" s="128"/>
      <c r="N227" s="128"/>
      <c r="O227" s="128"/>
      <c r="P227" s="8">
        <v>22258.0</v>
      </c>
      <c r="Q227" s="128"/>
      <c r="R227" s="128"/>
      <c r="S227" s="8">
        <v>2010.0</v>
      </c>
      <c r="T227" s="128"/>
      <c r="U227" s="128"/>
      <c r="V227" s="174">
        <v>2010.0</v>
      </c>
      <c r="W227" s="174">
        <v>18736.0</v>
      </c>
      <c r="X227" s="174">
        <v>81.0</v>
      </c>
      <c r="Y227" s="174">
        <v>106.0</v>
      </c>
      <c r="Z227" s="179">
        <v>249.0</v>
      </c>
      <c r="AE227" s="174">
        <v>936.0</v>
      </c>
      <c r="AF227" s="174">
        <v>60.0</v>
      </c>
      <c r="AH227" s="128"/>
      <c r="AI227" s="175">
        <v>43949.375</v>
      </c>
      <c r="AJ227" s="175">
        <v>43950.691666666666</v>
      </c>
      <c r="AK227" s="8" t="s">
        <v>492</v>
      </c>
      <c r="AL227" s="8" t="s">
        <v>385</v>
      </c>
      <c r="AM227" s="8" t="s">
        <v>543</v>
      </c>
      <c r="AN227" s="8" t="s">
        <v>399</v>
      </c>
      <c r="AQ227" s="128"/>
      <c r="AR227" s="128"/>
      <c r="AS227" s="128"/>
      <c r="AT227" s="128"/>
      <c r="AU227" s="128"/>
      <c r="AV227" s="128"/>
    </row>
    <row r="228" ht="16.5" customHeight="1">
      <c r="A228" s="170">
        <v>43949.0</v>
      </c>
      <c r="B228" s="8" t="s">
        <v>208</v>
      </c>
      <c r="C228" s="128"/>
      <c r="D228" s="128"/>
      <c r="E228" s="128"/>
      <c r="F228" s="128"/>
      <c r="G228" s="128"/>
      <c r="H228" s="128"/>
      <c r="I228" s="128"/>
      <c r="J228" s="128"/>
      <c r="K228" s="128"/>
      <c r="L228" s="8">
        <v>296.0</v>
      </c>
      <c r="M228" s="128"/>
      <c r="N228" s="128"/>
      <c r="O228" s="128"/>
      <c r="P228" s="8">
        <v>21676.0</v>
      </c>
      <c r="Q228" s="128"/>
      <c r="R228" s="128"/>
      <c r="S228" s="128"/>
      <c r="T228" s="128"/>
      <c r="U228" s="128"/>
      <c r="V228" s="174">
        <v>1938.0</v>
      </c>
      <c r="W228" s="174">
        <v>18207.0</v>
      </c>
      <c r="X228" s="174">
        <v>223.0</v>
      </c>
      <c r="Y228" s="174">
        <v>99.0</v>
      </c>
      <c r="Z228" s="179">
        <v>246.0</v>
      </c>
      <c r="AE228" s="174">
        <v>798.0</v>
      </c>
      <c r="AF228" s="174">
        <v>60.0</v>
      </c>
      <c r="AH228" s="128"/>
      <c r="AI228" s="175">
        <v>43948.375</v>
      </c>
      <c r="AJ228" s="175">
        <v>43949.65972222222</v>
      </c>
      <c r="AK228" s="8" t="s">
        <v>492</v>
      </c>
      <c r="AL228" s="8" t="s">
        <v>360</v>
      </c>
      <c r="AM228" s="8" t="s">
        <v>543</v>
      </c>
      <c r="AN228" s="8" t="s">
        <v>399</v>
      </c>
      <c r="AQ228" s="128"/>
      <c r="AR228" s="128"/>
      <c r="AS228" s="128"/>
      <c r="AT228" s="128"/>
      <c r="AU228" s="128"/>
      <c r="AV228" s="128"/>
    </row>
    <row r="229" ht="16.5" customHeight="1">
      <c r="A229" s="170">
        <v>43948.0</v>
      </c>
      <c r="B229" s="8" t="s">
        <v>208</v>
      </c>
      <c r="C229" s="128"/>
      <c r="D229" s="128"/>
      <c r="E229" s="128"/>
      <c r="F229" s="128"/>
      <c r="G229" s="128"/>
      <c r="H229" s="128"/>
      <c r="I229" s="128"/>
      <c r="J229" s="128"/>
      <c r="K229" s="128"/>
      <c r="L229" s="8">
        <v>234.0</v>
      </c>
      <c r="M229" s="128"/>
      <c r="N229" s="128"/>
      <c r="O229" s="128"/>
      <c r="P229" s="8">
        <v>21029.0</v>
      </c>
      <c r="Q229" s="128"/>
      <c r="R229" s="128"/>
      <c r="S229" s="128"/>
      <c r="T229" s="128"/>
      <c r="U229" s="128"/>
      <c r="V229" s="174">
        <v>1864.0</v>
      </c>
      <c r="W229" s="174">
        <v>17860.0</v>
      </c>
      <c r="X229" s="174">
        <v>270.0</v>
      </c>
      <c r="Y229" s="174">
        <v>101.0</v>
      </c>
      <c r="Z229" s="179">
        <v>242.0</v>
      </c>
      <c r="AE229" s="174">
        <v>779.0</v>
      </c>
      <c r="AF229" s="174">
        <v>60.0</v>
      </c>
      <c r="AH229" s="128"/>
      <c r="AI229" s="175">
        <v>43947.375</v>
      </c>
      <c r="AJ229" s="175">
        <v>43948.618055555555</v>
      </c>
      <c r="AK229" s="8" t="s">
        <v>385</v>
      </c>
      <c r="AL229" s="8" t="s">
        <v>325</v>
      </c>
      <c r="AM229" s="8" t="s">
        <v>543</v>
      </c>
      <c r="AN229" s="8" t="s">
        <v>399</v>
      </c>
      <c r="AQ229" s="128"/>
      <c r="AR229" s="128"/>
      <c r="AS229" s="128"/>
      <c r="AT229" s="128"/>
      <c r="AU229" s="128"/>
      <c r="AV229" s="128"/>
    </row>
    <row r="230" ht="16.5" customHeight="1">
      <c r="A230" s="170">
        <v>43947.0</v>
      </c>
      <c r="B230" s="8" t="s">
        <v>208</v>
      </c>
      <c r="C230" s="128"/>
      <c r="D230" s="128"/>
      <c r="E230" s="128"/>
      <c r="F230" s="128"/>
      <c r="G230" s="128"/>
      <c r="H230" s="128"/>
      <c r="I230" s="128"/>
      <c r="J230" s="128"/>
      <c r="K230" s="128"/>
      <c r="L230" s="8">
        <v>161.0</v>
      </c>
      <c r="M230" s="128"/>
      <c r="N230" s="128"/>
      <c r="O230" s="128"/>
      <c r="P230" s="8">
        <v>20398.0</v>
      </c>
      <c r="Q230" s="128"/>
      <c r="R230" s="128"/>
      <c r="S230" s="128"/>
      <c r="T230" s="128"/>
      <c r="U230" s="128"/>
      <c r="V230" s="174">
        <v>1787.0</v>
      </c>
      <c r="W230" s="174">
        <v>16964.0</v>
      </c>
      <c r="X230" s="174">
        <v>550.0</v>
      </c>
      <c r="Y230" s="174">
        <v>95.0</v>
      </c>
      <c r="Z230" s="179">
        <v>238.0</v>
      </c>
      <c r="AE230" s="174">
        <v>777.0</v>
      </c>
      <c r="AF230" s="174">
        <v>60.0</v>
      </c>
      <c r="AH230" s="128"/>
      <c r="AI230" s="175">
        <v>43946.375</v>
      </c>
      <c r="AJ230" s="175">
        <v>43947.63888888889</v>
      </c>
      <c r="AK230" s="8" t="s">
        <v>352</v>
      </c>
      <c r="AL230" s="8" t="s">
        <v>325</v>
      </c>
      <c r="AM230" s="8" t="s">
        <v>543</v>
      </c>
      <c r="AN230" s="8" t="s">
        <v>399</v>
      </c>
      <c r="AQ230" s="128"/>
      <c r="AR230" s="128"/>
      <c r="AS230" s="128"/>
      <c r="AT230" s="128"/>
      <c r="AU230" s="128"/>
      <c r="AV230" s="128"/>
    </row>
    <row r="231" ht="16.5" customHeight="1">
      <c r="A231" s="170">
        <v>43946.0</v>
      </c>
      <c r="B231" s="8" t="s">
        <v>208</v>
      </c>
      <c r="C231" s="128"/>
      <c r="D231" s="128"/>
      <c r="E231" s="128"/>
      <c r="F231" s="128"/>
      <c r="G231" s="128"/>
      <c r="H231" s="128"/>
      <c r="I231" s="128"/>
      <c r="J231" s="128"/>
      <c r="K231" s="128"/>
      <c r="L231" s="8">
        <v>71.0</v>
      </c>
      <c r="M231" s="128"/>
      <c r="N231" s="128"/>
      <c r="O231" s="128"/>
      <c r="P231" s="8">
        <v>19568.0</v>
      </c>
      <c r="Q231" s="128"/>
      <c r="R231" s="128"/>
      <c r="S231" s="128"/>
      <c r="T231" s="128"/>
      <c r="U231" s="128"/>
      <c r="V231" s="174">
        <v>1720.0</v>
      </c>
      <c r="W231" s="174">
        <v>16007.0</v>
      </c>
      <c r="X231" s="174">
        <v>398.0</v>
      </c>
      <c r="Y231" s="174">
        <v>89.0</v>
      </c>
      <c r="Z231" s="179">
        <v>224.0</v>
      </c>
      <c r="AE231" s="174">
        <v>578.0</v>
      </c>
      <c r="AF231" s="174">
        <v>53.0</v>
      </c>
      <c r="AH231" s="128"/>
      <c r="AI231" s="175">
        <v>43945.375</v>
      </c>
      <c r="AJ231" s="175">
        <v>43946.60625</v>
      </c>
      <c r="AK231" s="8" t="s">
        <v>360</v>
      </c>
      <c r="AL231" s="8" t="s">
        <v>325</v>
      </c>
      <c r="AM231" s="8" t="s">
        <v>543</v>
      </c>
      <c r="AN231" s="8" t="s">
        <v>399</v>
      </c>
      <c r="AQ231" s="128"/>
      <c r="AR231" s="128"/>
      <c r="AS231" s="128"/>
      <c r="AT231" s="128"/>
      <c r="AU231" s="128"/>
      <c r="AV231" s="128"/>
    </row>
    <row r="232" ht="16.5" customHeight="1">
      <c r="A232" s="170">
        <v>43945.0</v>
      </c>
      <c r="B232" s="8" t="s">
        <v>208</v>
      </c>
      <c r="C232" s="128"/>
      <c r="D232" s="128"/>
      <c r="E232" s="128"/>
      <c r="F232" s="128"/>
      <c r="G232" s="128"/>
      <c r="H232" s="128"/>
      <c r="I232" s="128"/>
      <c r="J232" s="128"/>
      <c r="K232" s="128"/>
      <c r="L232" s="8">
        <v>42.0</v>
      </c>
      <c r="M232" s="128"/>
      <c r="N232" s="128"/>
      <c r="O232" s="128"/>
      <c r="P232" s="8">
        <v>18259.0</v>
      </c>
      <c r="Q232" s="128"/>
      <c r="R232" s="128"/>
      <c r="S232" s="128"/>
      <c r="T232" s="128"/>
      <c r="U232" s="128"/>
      <c r="V232" s="174">
        <v>1670.0</v>
      </c>
      <c r="W232" s="174">
        <v>15139.0</v>
      </c>
      <c r="X232" s="174">
        <v>424.0</v>
      </c>
      <c r="Y232" s="174">
        <v>92.0</v>
      </c>
      <c r="Z232" s="179">
        <v>218.0</v>
      </c>
      <c r="AE232" s="174">
        <v>551.0</v>
      </c>
      <c r="AF232" s="174">
        <v>51.0</v>
      </c>
      <c r="AH232" s="128"/>
      <c r="AI232" s="175">
        <v>43944.375</v>
      </c>
      <c r="AJ232" s="175">
        <v>43945.93125</v>
      </c>
      <c r="AK232" s="8" t="s">
        <v>352</v>
      </c>
      <c r="AL232" s="8" t="s">
        <v>544</v>
      </c>
      <c r="AM232" s="8" t="s">
        <v>543</v>
      </c>
      <c r="AN232" s="8" t="s">
        <v>311</v>
      </c>
      <c r="AQ232" s="128"/>
      <c r="AR232" s="128"/>
      <c r="AS232" s="128"/>
      <c r="AT232" s="128"/>
      <c r="AU232" s="128"/>
      <c r="AV232" s="128"/>
    </row>
    <row r="233" ht="16.5" customHeight="1">
      <c r="A233" s="170">
        <v>43944.0</v>
      </c>
      <c r="B233" s="8" t="s">
        <v>208</v>
      </c>
      <c r="C233" s="128"/>
      <c r="D233" s="128"/>
      <c r="E233" s="128"/>
      <c r="F233" s="128"/>
      <c r="G233" s="128"/>
      <c r="H233" s="128"/>
      <c r="I233" s="128"/>
      <c r="J233" s="128"/>
      <c r="K233" s="128"/>
      <c r="L233" s="8">
        <v>16.0</v>
      </c>
      <c r="M233" s="128"/>
      <c r="N233" s="128"/>
      <c r="O233" s="128"/>
      <c r="P233" s="8">
        <v>17667.0</v>
      </c>
      <c r="Q233" s="128"/>
      <c r="R233" s="128"/>
      <c r="S233" s="128"/>
      <c r="T233" s="128"/>
      <c r="U233" s="128"/>
      <c r="V233" s="174">
        <v>1588.0</v>
      </c>
      <c r="W233" s="174">
        <v>14424.0</v>
      </c>
      <c r="X233" s="174">
        <v>265.0</v>
      </c>
      <c r="Y233" s="174">
        <v>91.0</v>
      </c>
      <c r="Z233" s="179">
        <v>213.0</v>
      </c>
      <c r="AE233" s="174">
        <v>550.0</v>
      </c>
      <c r="AF233" s="174">
        <v>48.0</v>
      </c>
      <c r="AH233" s="128"/>
      <c r="AI233" s="175">
        <v>43944.375</v>
      </c>
      <c r="AJ233" s="175">
        <v>43945.93125</v>
      </c>
      <c r="AK233" s="8" t="s">
        <v>352</v>
      </c>
      <c r="AL233" s="8" t="s">
        <v>544</v>
      </c>
      <c r="AM233" s="8" t="s">
        <v>543</v>
      </c>
      <c r="AN233" s="8" t="s">
        <v>311</v>
      </c>
      <c r="AQ233" s="128"/>
      <c r="AR233" s="128"/>
      <c r="AS233" s="128"/>
      <c r="AT233" s="128"/>
      <c r="AU233" s="128"/>
      <c r="AV233" s="128"/>
    </row>
    <row r="234" ht="16.5" customHeight="1">
      <c r="A234" s="170">
        <v>43943.0</v>
      </c>
      <c r="B234" s="8" t="s">
        <v>208</v>
      </c>
      <c r="C234" s="128"/>
      <c r="D234" s="128"/>
      <c r="E234" s="128"/>
      <c r="F234" s="128"/>
      <c r="G234" s="128"/>
      <c r="H234" s="128"/>
      <c r="I234" s="128"/>
      <c r="J234" s="128"/>
      <c r="K234" s="128"/>
      <c r="L234" s="8">
        <v>7.0</v>
      </c>
      <c r="M234" s="128"/>
      <c r="N234" s="128"/>
      <c r="O234" s="128"/>
      <c r="P234" s="8">
        <v>16882.0</v>
      </c>
      <c r="Q234" s="128"/>
      <c r="R234" s="128"/>
      <c r="S234" s="128"/>
      <c r="T234" s="128"/>
      <c r="U234" s="128"/>
      <c r="V234" s="174">
        <v>1491.0</v>
      </c>
      <c r="W234" s="174">
        <v>13550.0</v>
      </c>
      <c r="X234" s="174">
        <v>225.0</v>
      </c>
      <c r="Y234" s="174">
        <v>94.0</v>
      </c>
      <c r="Z234" s="179">
        <v>206.0</v>
      </c>
      <c r="AE234" s="174">
        <v>546.0</v>
      </c>
      <c r="AF234" s="174">
        <v>42.0</v>
      </c>
      <c r="AH234" s="128"/>
      <c r="AI234" s="175">
        <v>43943.375</v>
      </c>
      <c r="AJ234" s="175">
        <v>43944.67708333333</v>
      </c>
      <c r="AK234" s="8" t="s">
        <v>385</v>
      </c>
      <c r="AL234" s="8" t="s">
        <v>360</v>
      </c>
      <c r="AM234" s="8" t="s">
        <v>543</v>
      </c>
      <c r="AN234" s="8" t="s">
        <v>311</v>
      </c>
      <c r="AQ234" s="128"/>
      <c r="AR234" s="128"/>
      <c r="AS234" s="128"/>
      <c r="AT234" s="128"/>
      <c r="AU234" s="128"/>
      <c r="AV234" s="128"/>
    </row>
    <row r="235" ht="16.5" customHeight="1">
      <c r="A235" s="170">
        <v>43942.0</v>
      </c>
      <c r="B235" s="8" t="s">
        <v>208</v>
      </c>
      <c r="C235" s="128"/>
      <c r="D235" s="128"/>
      <c r="E235" s="128"/>
      <c r="F235" s="128"/>
      <c r="G235" s="128"/>
      <c r="H235" s="128"/>
      <c r="I235" s="128"/>
      <c r="J235" s="128"/>
      <c r="K235" s="128"/>
      <c r="L235" s="8">
        <v>5.0</v>
      </c>
      <c r="M235" s="128"/>
      <c r="N235" s="128"/>
      <c r="O235" s="128"/>
      <c r="P235" s="8">
        <v>15948.0</v>
      </c>
      <c r="Q235" s="128"/>
      <c r="R235" s="128"/>
      <c r="S235" s="128"/>
      <c r="T235" s="128"/>
      <c r="U235" s="128"/>
      <c r="V235" s="174">
        <v>1491.0</v>
      </c>
      <c r="W235" s="174">
        <v>12848.0</v>
      </c>
      <c r="X235" s="174">
        <v>244.0</v>
      </c>
      <c r="Y235" s="174">
        <v>78.0</v>
      </c>
      <c r="Z235" s="179">
        <v>206.0</v>
      </c>
      <c r="AE235" s="174">
        <v>521.0</v>
      </c>
      <c r="AF235" s="174">
        <v>42.0</v>
      </c>
      <c r="AH235" s="128"/>
      <c r="AI235" s="175">
        <v>43942.375</v>
      </c>
      <c r="AJ235" s="175">
        <v>43943.67916666667</v>
      </c>
      <c r="AK235" s="8" t="s">
        <v>325</v>
      </c>
      <c r="AL235" s="8" t="s">
        <v>385</v>
      </c>
      <c r="AM235" s="8" t="s">
        <v>543</v>
      </c>
      <c r="AN235" s="8" t="s">
        <v>311</v>
      </c>
      <c r="AQ235" s="128"/>
      <c r="AR235" s="128"/>
      <c r="AS235" s="128"/>
      <c r="AT235" s="128"/>
      <c r="AU235" s="128"/>
      <c r="AV235" s="128"/>
    </row>
    <row r="236" ht="16.5" customHeight="1">
      <c r="A236" s="170">
        <v>43941.0</v>
      </c>
      <c r="B236" s="8" t="s">
        <v>208</v>
      </c>
      <c r="C236" s="128"/>
      <c r="D236" s="128"/>
      <c r="E236" s="128"/>
      <c r="F236" s="128"/>
      <c r="G236" s="128"/>
      <c r="H236" s="128"/>
      <c r="I236" s="128"/>
      <c r="J236" s="128"/>
      <c r="K236" s="128"/>
      <c r="L236" s="128"/>
      <c r="M236" s="128"/>
      <c r="N236" s="128"/>
      <c r="O236" s="128"/>
      <c r="P236" s="8">
        <v>15354.0</v>
      </c>
      <c r="Q236" s="128"/>
      <c r="R236" s="128"/>
      <c r="S236" s="128"/>
      <c r="T236" s="128"/>
      <c r="U236" s="128"/>
      <c r="V236" s="174">
        <v>1392.0</v>
      </c>
      <c r="W236" s="174">
        <v>12726.0</v>
      </c>
      <c r="X236" s="174">
        <v>298.0</v>
      </c>
      <c r="Y236" s="174">
        <v>79.0</v>
      </c>
      <c r="Z236" s="179">
        <v>198.0</v>
      </c>
      <c r="AE236" s="174">
        <v>521.0</v>
      </c>
      <c r="AF236" s="174">
        <v>41.0</v>
      </c>
      <c r="AH236" s="128"/>
      <c r="AI236" s="175">
        <v>43940.375</v>
      </c>
      <c r="AJ236" s="175">
        <v>43941.61666666667</v>
      </c>
      <c r="AK236" s="8" t="s">
        <v>385</v>
      </c>
      <c r="AL236" s="8" t="s">
        <v>325</v>
      </c>
      <c r="AM236" s="8" t="s">
        <v>543</v>
      </c>
      <c r="AN236" s="8" t="s">
        <v>311</v>
      </c>
      <c r="AQ236" s="128"/>
      <c r="AR236" s="128"/>
      <c r="AS236" s="128"/>
      <c r="AT236" s="128"/>
      <c r="AU236" s="128"/>
      <c r="AV236" s="128"/>
    </row>
    <row r="237" ht="16.5" customHeight="1">
      <c r="A237" s="170">
        <v>43940.0</v>
      </c>
      <c r="B237" s="8" t="s">
        <v>208</v>
      </c>
      <c r="C237" s="128"/>
      <c r="D237" s="128"/>
      <c r="E237" s="128"/>
      <c r="F237" s="128"/>
      <c r="G237" s="128"/>
      <c r="H237" s="128"/>
      <c r="I237" s="128"/>
      <c r="J237" s="128"/>
      <c r="K237" s="128"/>
      <c r="L237" s="128"/>
      <c r="M237" s="128"/>
      <c r="N237" s="128"/>
      <c r="O237" s="128"/>
      <c r="P237" s="8">
        <v>14701.0</v>
      </c>
      <c r="Q237" s="128"/>
      <c r="R237" s="128"/>
      <c r="S237" s="128"/>
      <c r="T237" s="128"/>
      <c r="U237" s="128"/>
      <c r="V237" s="174">
        <v>1342.0</v>
      </c>
      <c r="W237" s="174">
        <v>12082.0</v>
      </c>
      <c r="X237" s="174">
        <v>316.0</v>
      </c>
      <c r="Y237" s="174">
        <v>85.0</v>
      </c>
      <c r="Z237" s="179">
        <v>192.0</v>
      </c>
      <c r="AE237" s="174">
        <v>513.0</v>
      </c>
      <c r="AF237" s="174">
        <v>38.0</v>
      </c>
      <c r="AH237" s="128"/>
      <c r="AI237" s="175">
        <v>43940.375</v>
      </c>
      <c r="AJ237" s="175">
        <v>43941.61666666667</v>
      </c>
      <c r="AK237" s="8" t="s">
        <v>385</v>
      </c>
      <c r="AL237" s="8" t="s">
        <v>325</v>
      </c>
      <c r="AM237" s="8" t="s">
        <v>543</v>
      </c>
      <c r="AN237" s="8" t="s">
        <v>311</v>
      </c>
      <c r="AR237" s="128"/>
      <c r="AS237" s="128"/>
      <c r="AT237" s="128"/>
      <c r="AU237" s="128"/>
      <c r="AV237" s="128"/>
    </row>
    <row r="238" ht="16.5" customHeight="1">
      <c r="A238" s="170">
        <v>43939.0</v>
      </c>
      <c r="B238" s="8" t="s">
        <v>208</v>
      </c>
      <c r="C238" s="128"/>
      <c r="D238" s="128"/>
      <c r="E238" s="128"/>
      <c r="F238" s="128"/>
      <c r="G238" s="128"/>
      <c r="H238" s="128"/>
      <c r="I238" s="128"/>
      <c r="J238" s="128"/>
      <c r="K238" s="128"/>
      <c r="L238" s="128"/>
      <c r="M238" s="128"/>
      <c r="N238" s="128"/>
      <c r="O238" s="128"/>
      <c r="P238" s="8">
        <v>14100.0</v>
      </c>
      <c r="Q238" s="128"/>
      <c r="R238" s="128"/>
      <c r="S238" s="128"/>
      <c r="T238" s="128"/>
      <c r="U238" s="128"/>
      <c r="V238" s="174">
        <v>1287.0</v>
      </c>
      <c r="W238" s="174">
        <v>11565.0</v>
      </c>
      <c r="X238" s="174">
        <v>174.0</v>
      </c>
      <c r="Y238" s="174">
        <v>86.0</v>
      </c>
      <c r="Z238" s="179">
        <v>190.0</v>
      </c>
      <c r="AE238" s="174">
        <v>468.0</v>
      </c>
      <c r="AF238" s="174">
        <v>37.0</v>
      </c>
      <c r="AH238" s="128"/>
      <c r="AI238" s="175">
        <v>43938.375</v>
      </c>
      <c r="AJ238" s="162"/>
      <c r="AK238" s="162"/>
      <c r="AL238" s="162"/>
      <c r="AM238" s="8" t="s">
        <v>543</v>
      </c>
      <c r="AN238" s="8" t="s">
        <v>311</v>
      </c>
      <c r="AQ238" s="128"/>
      <c r="AR238" s="128"/>
      <c r="AS238" s="128"/>
      <c r="AT238" s="128"/>
      <c r="AU238" s="128"/>
      <c r="AV238" s="128"/>
    </row>
    <row r="239" ht="16.5" customHeight="1">
      <c r="A239" s="170">
        <v>43938.0</v>
      </c>
      <c r="B239" s="8" t="s">
        <v>208</v>
      </c>
      <c r="C239" s="128"/>
      <c r="D239" s="128"/>
      <c r="E239" s="128"/>
      <c r="F239" s="128"/>
      <c r="G239" s="128"/>
      <c r="H239" s="128"/>
      <c r="I239" s="128"/>
      <c r="J239" s="128"/>
      <c r="K239" s="128"/>
      <c r="L239" s="128"/>
      <c r="M239" s="128"/>
      <c r="N239" s="128"/>
      <c r="O239" s="128"/>
      <c r="P239" s="8">
        <v>13535.0</v>
      </c>
      <c r="Q239" s="128"/>
      <c r="R239" s="128"/>
      <c r="S239" s="128"/>
      <c r="T239" s="128"/>
      <c r="U239" s="128"/>
      <c r="V239" s="174">
        <v>1287.0</v>
      </c>
      <c r="W239" s="174">
        <v>11421.0</v>
      </c>
      <c r="X239" s="174">
        <v>174.0</v>
      </c>
      <c r="Y239" s="174">
        <v>74.0</v>
      </c>
      <c r="Z239" s="179">
        <v>190.0</v>
      </c>
      <c r="AE239" s="174">
        <v>455.0</v>
      </c>
      <c r="AF239" s="174">
        <v>37.0</v>
      </c>
      <c r="AH239" s="128"/>
      <c r="AI239" s="175">
        <v>43938.375</v>
      </c>
      <c r="AJ239" s="162"/>
      <c r="AK239" s="162"/>
      <c r="AL239" s="162"/>
      <c r="AM239" s="8" t="s">
        <v>543</v>
      </c>
      <c r="AN239" s="8" t="s">
        <v>311</v>
      </c>
      <c r="AQ239" s="128"/>
      <c r="AR239" s="128"/>
      <c r="AS239" s="128"/>
      <c r="AT239" s="128"/>
      <c r="AU239" s="128"/>
      <c r="AV239" s="128"/>
    </row>
    <row r="240" ht="16.5" customHeight="1">
      <c r="A240" s="170">
        <v>43937.0</v>
      </c>
      <c r="B240" s="8" t="s">
        <v>208</v>
      </c>
      <c r="C240" s="128"/>
      <c r="D240" s="128"/>
      <c r="E240" s="128"/>
      <c r="F240" s="128"/>
      <c r="G240" s="128"/>
      <c r="H240" s="128"/>
      <c r="I240" s="128"/>
      <c r="J240" s="128"/>
      <c r="K240" s="128"/>
      <c r="L240" s="128"/>
      <c r="M240" s="128"/>
      <c r="N240" s="128"/>
      <c r="O240" s="128"/>
      <c r="P240" s="8">
        <v>13125.0</v>
      </c>
      <c r="Q240" s="128"/>
      <c r="R240" s="128"/>
      <c r="S240" s="128"/>
      <c r="T240" s="128"/>
      <c r="U240" s="128"/>
      <c r="V240" s="174">
        <v>1139.0</v>
      </c>
      <c r="W240" s="174">
        <v>11027.0</v>
      </c>
      <c r="X240" s="174">
        <v>121.0</v>
      </c>
      <c r="Y240" s="174">
        <v>70.0</v>
      </c>
      <c r="Z240" s="179">
        <v>178.0</v>
      </c>
      <c r="AE240" s="174">
        <v>365.0</v>
      </c>
      <c r="AF240" s="174">
        <v>32.0</v>
      </c>
      <c r="AH240" s="128"/>
      <c r="AI240" s="175">
        <v>43936.375</v>
      </c>
      <c r="AJ240" s="175">
        <v>43937.98819444445</v>
      </c>
      <c r="AK240" s="8" t="s">
        <v>360</v>
      </c>
      <c r="AL240" s="8" t="s">
        <v>230</v>
      </c>
      <c r="AM240" s="128"/>
      <c r="AN240" s="8" t="s">
        <v>311</v>
      </c>
      <c r="AQ240" s="128"/>
      <c r="AR240" s="128"/>
      <c r="AS240" s="128"/>
      <c r="AT240" s="128"/>
      <c r="AU240" s="128"/>
      <c r="AV240" s="128"/>
    </row>
    <row r="241" ht="16.5" customHeight="1">
      <c r="A241" s="170">
        <v>43936.0</v>
      </c>
      <c r="B241" s="8" t="s">
        <v>208</v>
      </c>
      <c r="C241" s="128"/>
      <c r="D241" s="128"/>
      <c r="E241" s="128"/>
      <c r="F241" s="128"/>
      <c r="G241" s="128"/>
      <c r="H241" s="128"/>
      <c r="I241" s="128"/>
      <c r="J241" s="128"/>
      <c r="K241" s="128"/>
      <c r="L241" s="128"/>
      <c r="M241" s="128"/>
      <c r="N241" s="128"/>
      <c r="O241" s="128"/>
      <c r="P241" s="8">
        <v>12654.0</v>
      </c>
      <c r="Q241" s="128"/>
      <c r="R241" s="128"/>
      <c r="S241" s="128"/>
      <c r="T241" s="128"/>
      <c r="U241" s="128"/>
      <c r="V241" s="174">
        <v>1139.0</v>
      </c>
      <c r="W241" s="174">
        <v>11027.0</v>
      </c>
      <c r="X241" s="174">
        <v>121.0</v>
      </c>
      <c r="Y241" s="174">
        <v>70.0</v>
      </c>
      <c r="Z241" s="179">
        <v>178.0</v>
      </c>
      <c r="AE241" s="174">
        <v>365.0</v>
      </c>
      <c r="AF241" s="174">
        <v>32.0</v>
      </c>
      <c r="AH241" s="128"/>
      <c r="AI241" s="175">
        <v>43936.375</v>
      </c>
      <c r="AJ241" s="175">
        <v>43937.98819444445</v>
      </c>
      <c r="AK241" s="8" t="s">
        <v>360</v>
      </c>
      <c r="AL241" s="8" t="s">
        <v>230</v>
      </c>
      <c r="AM241" s="128"/>
      <c r="AN241" s="8" t="s">
        <v>311</v>
      </c>
      <c r="AQ241" s="128"/>
      <c r="AR241" s="128"/>
      <c r="AS241" s="128"/>
      <c r="AT241" s="128"/>
      <c r="AU241" s="128"/>
      <c r="AV241" s="128"/>
    </row>
    <row r="242" ht="16.5" customHeight="1">
      <c r="A242" s="170">
        <v>43935.0</v>
      </c>
      <c r="B242" s="8" t="s">
        <v>208</v>
      </c>
      <c r="C242" s="128"/>
      <c r="D242" s="128"/>
      <c r="E242" s="128"/>
      <c r="F242" s="128"/>
      <c r="G242" s="128"/>
      <c r="H242" s="128"/>
      <c r="I242" s="128"/>
      <c r="J242" s="128"/>
      <c r="K242" s="128"/>
      <c r="L242" s="128"/>
      <c r="M242" s="128"/>
      <c r="N242" s="128"/>
      <c r="O242" s="128"/>
      <c r="P242" s="8">
        <v>12323.0</v>
      </c>
      <c r="Q242" s="128"/>
      <c r="R242" s="128"/>
      <c r="S242" s="128"/>
      <c r="T242" s="128"/>
      <c r="U242" s="128"/>
      <c r="V242" s="174">
        <v>1020.0</v>
      </c>
      <c r="W242" s="174">
        <v>10590.0</v>
      </c>
      <c r="X242" s="174">
        <v>25.0</v>
      </c>
      <c r="Y242" s="174">
        <v>72.0</v>
      </c>
      <c r="Z242" s="179">
        <v>152.0</v>
      </c>
      <c r="AE242" s="174">
        <v>249.0</v>
      </c>
      <c r="AF242" s="174">
        <v>23.0</v>
      </c>
      <c r="AH242" s="128"/>
      <c r="AI242" s="175">
        <v>43935.375</v>
      </c>
      <c r="AJ242" s="162"/>
      <c r="AK242" s="162"/>
      <c r="AL242" s="162"/>
      <c r="AM242" s="8" t="s">
        <v>545</v>
      </c>
      <c r="AN242" s="8" t="s">
        <v>311</v>
      </c>
      <c r="AQ242" s="128"/>
      <c r="AR242" s="128"/>
      <c r="AS242" s="128"/>
      <c r="AT242" s="128"/>
      <c r="AU242" s="128"/>
      <c r="AV242" s="128"/>
    </row>
    <row r="243" ht="16.5" customHeight="1">
      <c r="A243" s="170">
        <v>43934.0</v>
      </c>
      <c r="B243" s="8" t="s">
        <v>208</v>
      </c>
      <c r="C243" s="128"/>
      <c r="D243" s="128"/>
      <c r="E243" s="128"/>
      <c r="F243" s="128"/>
      <c r="G243" s="128"/>
      <c r="H243" s="128"/>
      <c r="I243" s="128"/>
      <c r="J243" s="128"/>
      <c r="K243" s="128"/>
      <c r="L243" s="128"/>
      <c r="M243" s="128"/>
      <c r="N243" s="128"/>
      <c r="O243" s="128"/>
      <c r="P243" s="8">
        <v>12098.0</v>
      </c>
      <c r="Q243" s="128"/>
      <c r="R243" s="128"/>
      <c r="S243" s="128"/>
      <c r="T243" s="128"/>
      <c r="U243" s="128"/>
      <c r="V243" s="174">
        <v>985.0</v>
      </c>
      <c r="W243" s="174">
        <v>10222.0</v>
      </c>
      <c r="X243" s="174">
        <v>125.0</v>
      </c>
      <c r="Z243" s="179">
        <v>152.0</v>
      </c>
      <c r="AE243" s="174">
        <v>239.0</v>
      </c>
      <c r="AF243" s="174">
        <v>23.0</v>
      </c>
      <c r="AH243" s="128"/>
      <c r="AI243" s="175">
        <v>43934.375</v>
      </c>
      <c r="AJ243" s="175">
        <v>43935.66875</v>
      </c>
      <c r="AK243" s="8" t="s">
        <v>325</v>
      </c>
      <c r="AL243" s="8" t="s">
        <v>388</v>
      </c>
      <c r="AM243" s="8" t="s">
        <v>545</v>
      </c>
      <c r="AN243" s="8" t="s">
        <v>311</v>
      </c>
      <c r="AR243" s="128"/>
      <c r="AS243" s="128"/>
      <c r="AT243" s="128"/>
      <c r="AU243" s="128"/>
      <c r="AV243" s="128"/>
    </row>
    <row r="244" ht="16.5" customHeight="1">
      <c r="A244" s="170">
        <v>43933.0</v>
      </c>
      <c r="B244" s="8" t="s">
        <v>208</v>
      </c>
      <c r="C244" s="128"/>
      <c r="D244" s="128"/>
      <c r="E244" s="128"/>
      <c r="F244" s="128"/>
      <c r="G244" s="128"/>
      <c r="H244" s="128"/>
      <c r="I244" s="128"/>
      <c r="J244" s="128"/>
      <c r="K244" s="128"/>
      <c r="L244" s="128"/>
      <c r="M244" s="128"/>
      <c r="N244" s="128"/>
      <c r="O244" s="128"/>
      <c r="P244" s="8">
        <v>11713.0</v>
      </c>
      <c r="Q244" s="128"/>
      <c r="R244" s="128"/>
      <c r="S244" s="128"/>
      <c r="T244" s="128"/>
      <c r="U244" s="128"/>
      <c r="V244" s="174">
        <v>929.0</v>
      </c>
      <c r="W244" s="174">
        <v>9996.0</v>
      </c>
      <c r="X244" s="174">
        <v>119.0</v>
      </c>
      <c r="Z244" s="179">
        <v>146.0</v>
      </c>
      <c r="AE244" s="174">
        <v>236.0</v>
      </c>
      <c r="AF244" s="174">
        <v>23.0</v>
      </c>
      <c r="AH244" s="128"/>
      <c r="AI244" s="175">
        <v>43932.375</v>
      </c>
      <c r="AJ244" s="175">
        <v>43933.68402777778</v>
      </c>
      <c r="AK244" s="8" t="s">
        <v>325</v>
      </c>
      <c r="AL244" s="8" t="s">
        <v>403</v>
      </c>
      <c r="AM244" s="8" t="s">
        <v>545</v>
      </c>
      <c r="AN244" s="8" t="s">
        <v>311</v>
      </c>
      <c r="AR244" s="128"/>
      <c r="AS244" s="128"/>
      <c r="AT244" s="128"/>
      <c r="AU244" s="128"/>
      <c r="AV244" s="128"/>
    </row>
    <row r="245" ht="16.5" customHeight="1">
      <c r="A245" s="170">
        <v>43932.0</v>
      </c>
      <c r="B245" s="8" t="s">
        <v>208</v>
      </c>
      <c r="C245" s="128"/>
      <c r="D245" s="128"/>
      <c r="E245" s="128"/>
      <c r="F245" s="128"/>
      <c r="G245" s="128"/>
      <c r="H245" s="128"/>
      <c r="I245" s="128"/>
      <c r="J245" s="128"/>
      <c r="K245" s="128"/>
      <c r="L245" s="128"/>
      <c r="M245" s="128"/>
      <c r="N245" s="128"/>
      <c r="O245" s="128"/>
      <c r="P245" s="8">
        <v>11338.0</v>
      </c>
      <c r="Q245" s="128"/>
      <c r="R245" s="128"/>
      <c r="S245" s="128"/>
      <c r="T245" s="128"/>
      <c r="U245" s="128"/>
      <c r="V245" s="174">
        <v>885.0</v>
      </c>
      <c r="W245" s="174">
        <v>9608.0</v>
      </c>
      <c r="X245" s="174">
        <v>93.0</v>
      </c>
      <c r="Z245" s="179">
        <v>134.0</v>
      </c>
      <c r="AE245" s="174">
        <v>234.0</v>
      </c>
      <c r="AF245" s="174">
        <v>22.0</v>
      </c>
      <c r="AH245" s="128"/>
      <c r="AI245" s="175">
        <v>43930.375</v>
      </c>
      <c r="AJ245" s="175">
        <v>43932.64791666667</v>
      </c>
      <c r="AK245" s="8" t="s">
        <v>325</v>
      </c>
      <c r="AL245" s="8" t="s">
        <v>360</v>
      </c>
      <c r="AM245" s="8" t="s">
        <v>545</v>
      </c>
      <c r="AN245" s="8" t="s">
        <v>311</v>
      </c>
      <c r="AR245" s="128"/>
      <c r="AS245" s="128"/>
      <c r="AT245" s="128"/>
      <c r="AU245" s="128"/>
      <c r="AV245" s="128"/>
    </row>
    <row r="246" ht="16.5" customHeight="1">
      <c r="A246" s="170">
        <v>43931.0</v>
      </c>
      <c r="B246" s="8" t="s">
        <v>208</v>
      </c>
      <c r="C246" s="128"/>
      <c r="D246" s="128"/>
      <c r="E246" s="128"/>
      <c r="F246" s="128"/>
      <c r="G246" s="128"/>
      <c r="H246" s="128"/>
      <c r="I246" s="128"/>
      <c r="J246" s="128"/>
      <c r="K246" s="128"/>
      <c r="L246" s="128"/>
      <c r="M246" s="128"/>
      <c r="N246" s="128"/>
      <c r="O246" s="128"/>
      <c r="P246" s="8">
        <v>10789.0</v>
      </c>
      <c r="Q246" s="128"/>
      <c r="R246" s="128"/>
      <c r="S246" s="128"/>
      <c r="T246" s="128"/>
      <c r="U246" s="128"/>
      <c r="V246" s="174">
        <v>819.0</v>
      </c>
      <c r="W246" s="174">
        <v>9139.0</v>
      </c>
      <c r="X246" s="174">
        <v>155.0</v>
      </c>
      <c r="Z246" s="179">
        <v>124.0</v>
      </c>
      <c r="AE246" s="174">
        <v>234.0</v>
      </c>
      <c r="AF246" s="174">
        <v>21.0</v>
      </c>
      <c r="AH246" s="128"/>
      <c r="AI246" s="175">
        <v>43930.375</v>
      </c>
      <c r="AJ246" s="175">
        <v>43932.64791666667</v>
      </c>
      <c r="AK246" s="8" t="s">
        <v>325</v>
      </c>
      <c r="AL246" s="8" t="s">
        <v>360</v>
      </c>
      <c r="AM246" s="8" t="s">
        <v>545</v>
      </c>
      <c r="AN246" s="8" t="s">
        <v>311</v>
      </c>
      <c r="AR246" s="128"/>
      <c r="AS246" s="128"/>
      <c r="AT246" s="128"/>
      <c r="AU246" s="128"/>
      <c r="AV246" s="128"/>
    </row>
    <row r="247" ht="16.5" customHeight="1">
      <c r="A247" s="170">
        <v>43930.0</v>
      </c>
      <c r="B247" s="8" t="s">
        <v>208</v>
      </c>
      <c r="C247" s="128"/>
      <c r="D247" s="128"/>
      <c r="E247" s="128"/>
      <c r="F247" s="128"/>
      <c r="G247" s="128"/>
      <c r="H247" s="128"/>
      <c r="I247" s="128"/>
      <c r="J247" s="128"/>
      <c r="K247" s="128"/>
      <c r="L247" s="128"/>
      <c r="M247" s="128"/>
      <c r="N247" s="128"/>
      <c r="O247" s="128"/>
      <c r="P247" s="8">
        <v>10335.0</v>
      </c>
      <c r="Q247" s="128"/>
      <c r="R247" s="128"/>
      <c r="S247" s="128"/>
      <c r="T247" s="128"/>
      <c r="U247" s="128"/>
      <c r="V247" s="174">
        <v>788.0</v>
      </c>
      <c r="W247" s="174">
        <v>8763.0</v>
      </c>
      <c r="X247" s="174">
        <v>143.0</v>
      </c>
      <c r="Z247" s="179">
        <v>118.0</v>
      </c>
      <c r="AE247" s="174">
        <v>227.0</v>
      </c>
      <c r="AF247" s="174">
        <v>18.0</v>
      </c>
      <c r="AH247" s="128"/>
      <c r="AI247" s="175">
        <v>43929.375</v>
      </c>
      <c r="AJ247" s="175">
        <v>43930.652083333334</v>
      </c>
      <c r="AK247" s="8" t="s">
        <v>364</v>
      </c>
      <c r="AL247" s="8" t="s">
        <v>497</v>
      </c>
      <c r="AM247" s="8" t="s">
        <v>545</v>
      </c>
      <c r="AN247" s="8" t="s">
        <v>311</v>
      </c>
      <c r="AR247" s="128"/>
      <c r="AS247" s="128"/>
      <c r="AT247" s="128"/>
      <c r="AU247" s="128"/>
      <c r="AV247" s="128"/>
    </row>
    <row r="248" ht="16.5" customHeight="1">
      <c r="A248" s="170">
        <v>43929.0</v>
      </c>
      <c r="B248" s="8" t="s">
        <v>208</v>
      </c>
      <c r="C248" s="128"/>
      <c r="D248" s="128"/>
      <c r="E248" s="128"/>
      <c r="F248" s="128"/>
      <c r="G248" s="128"/>
      <c r="H248" s="128"/>
      <c r="I248" s="128"/>
      <c r="J248" s="128"/>
      <c r="K248" s="128"/>
      <c r="L248" s="128"/>
      <c r="M248" s="128"/>
      <c r="N248" s="128"/>
      <c r="O248" s="128"/>
      <c r="P248" s="8">
        <v>9888.0</v>
      </c>
      <c r="Q248" s="128"/>
      <c r="R248" s="128"/>
      <c r="S248" s="128"/>
      <c r="T248" s="128"/>
      <c r="U248" s="128"/>
      <c r="V248" s="174">
        <v>788.0</v>
      </c>
      <c r="W248" s="174">
        <v>8389.0</v>
      </c>
      <c r="X248" s="174">
        <v>89.0</v>
      </c>
      <c r="Z248" s="179">
        <v>118.0</v>
      </c>
      <c r="AE248" s="174">
        <v>211.0</v>
      </c>
      <c r="AF248" s="174">
        <v>18.0</v>
      </c>
      <c r="AH248" s="128"/>
      <c r="AI248" s="175">
        <v>43929.632638888885</v>
      </c>
      <c r="AJ248" s="175">
        <v>43929.66458333333</v>
      </c>
      <c r="AK248" s="8" t="s">
        <v>325</v>
      </c>
      <c r="AL248" s="8" t="s">
        <v>497</v>
      </c>
      <c r="AM248" s="8" t="s">
        <v>546</v>
      </c>
      <c r="AN248" s="8" t="s">
        <v>311</v>
      </c>
      <c r="AR248" s="128"/>
      <c r="AS248" s="128"/>
      <c r="AT248" s="128"/>
      <c r="AU248" s="128"/>
      <c r="AV248" s="128"/>
    </row>
    <row r="249" ht="16.5" customHeight="1">
      <c r="A249" s="170">
        <v>43928.0</v>
      </c>
      <c r="B249" s="8" t="s">
        <v>208</v>
      </c>
      <c r="C249" s="128"/>
      <c r="D249" s="128"/>
      <c r="E249" s="128"/>
      <c r="F249" s="128"/>
      <c r="G249" s="128"/>
      <c r="H249" s="128"/>
      <c r="I249" s="128"/>
      <c r="J249" s="128"/>
      <c r="K249" s="128"/>
      <c r="L249" s="128"/>
      <c r="M249" s="128"/>
      <c r="N249" s="128"/>
      <c r="O249" s="128"/>
      <c r="P249" s="8">
        <v>9457.0</v>
      </c>
      <c r="Q249" s="128"/>
      <c r="R249" s="128"/>
      <c r="S249" s="128"/>
      <c r="T249" s="128"/>
      <c r="U249" s="128"/>
      <c r="V249" s="174">
        <v>715.0</v>
      </c>
      <c r="W249" s="174">
        <v>8019.0</v>
      </c>
      <c r="X249" s="174">
        <v>49.0</v>
      </c>
      <c r="Z249" s="179">
        <v>103.0</v>
      </c>
      <c r="AE249" s="174">
        <v>151.0</v>
      </c>
      <c r="AF249" s="174">
        <v>9.0</v>
      </c>
      <c r="AH249" s="128"/>
      <c r="AI249" s="175">
        <v>43927.375</v>
      </c>
      <c r="AJ249" s="175">
        <v>43928.59722222222</v>
      </c>
      <c r="AK249" s="8" t="s">
        <v>547</v>
      </c>
      <c r="AL249" s="8" t="s">
        <v>325</v>
      </c>
      <c r="AM249" s="128"/>
      <c r="AN249" s="8" t="s">
        <v>311</v>
      </c>
      <c r="AR249" s="128"/>
      <c r="AS249" s="128"/>
      <c r="AT249" s="128"/>
      <c r="AU249" s="128"/>
      <c r="AV249" s="128"/>
    </row>
    <row r="250" ht="16.5" customHeight="1">
      <c r="A250" s="170">
        <v>43927.0</v>
      </c>
      <c r="B250" s="8" t="s">
        <v>208</v>
      </c>
      <c r="C250" s="128"/>
      <c r="D250" s="128"/>
      <c r="E250" s="128"/>
      <c r="F250" s="128"/>
      <c r="G250" s="128"/>
      <c r="H250" s="128"/>
      <c r="I250" s="128"/>
      <c r="J250" s="128"/>
      <c r="K250" s="128"/>
      <c r="L250" s="128"/>
      <c r="M250" s="128"/>
      <c r="N250" s="128"/>
      <c r="O250" s="128"/>
      <c r="P250" s="8">
        <v>9097.0</v>
      </c>
      <c r="Q250" s="128"/>
      <c r="R250" s="128"/>
      <c r="S250" s="128"/>
      <c r="T250" s="128"/>
      <c r="U250" s="128"/>
      <c r="V250" s="174">
        <v>669.0</v>
      </c>
      <c r="W250" s="174">
        <v>7701.0</v>
      </c>
      <c r="X250" s="174">
        <v>101.0</v>
      </c>
      <c r="Z250" s="179">
        <v>92.0</v>
      </c>
      <c r="AE250" s="174">
        <v>147.0</v>
      </c>
      <c r="AF250" s="174">
        <v>9.0</v>
      </c>
      <c r="AH250" s="128"/>
      <c r="AI250" s="175">
        <v>43926.375</v>
      </c>
      <c r="AJ250" s="175">
        <v>43927.674305555556</v>
      </c>
      <c r="AK250" s="8" t="s">
        <v>497</v>
      </c>
      <c r="AL250" s="8" t="s">
        <v>403</v>
      </c>
      <c r="AM250" s="8" t="s">
        <v>548</v>
      </c>
      <c r="AN250" s="8" t="s">
        <v>311</v>
      </c>
      <c r="AR250" s="128"/>
      <c r="AS250" s="128"/>
      <c r="AT250" s="128"/>
      <c r="AU250" s="128"/>
      <c r="AV250" s="128"/>
    </row>
    <row r="251" ht="16.5" customHeight="1">
      <c r="A251" s="170">
        <v>43926.0</v>
      </c>
      <c r="B251" s="8" t="s">
        <v>208</v>
      </c>
      <c r="C251" s="128"/>
      <c r="D251" s="128"/>
      <c r="E251" s="128"/>
      <c r="F251" s="128"/>
      <c r="G251" s="128"/>
      <c r="H251" s="128"/>
      <c r="I251" s="128"/>
      <c r="J251" s="128"/>
      <c r="K251" s="128"/>
      <c r="L251" s="128"/>
      <c r="M251" s="128"/>
      <c r="N251" s="128"/>
      <c r="O251" s="128"/>
      <c r="P251" s="8">
        <v>8761.0</v>
      </c>
      <c r="Q251" s="128"/>
      <c r="R251" s="128"/>
      <c r="S251" s="128"/>
      <c r="T251" s="128"/>
      <c r="U251" s="128"/>
      <c r="V251" s="174">
        <v>621.0</v>
      </c>
      <c r="W251" s="174">
        <v>7411.0</v>
      </c>
      <c r="X251" s="174">
        <v>93.0</v>
      </c>
      <c r="Z251" s="179">
        <v>86.0</v>
      </c>
      <c r="AE251" s="174">
        <v>146.0</v>
      </c>
      <c r="AF251" s="174">
        <v>9.0</v>
      </c>
      <c r="AH251" s="128"/>
      <c r="AI251" s="175">
        <v>43925.375</v>
      </c>
      <c r="AJ251" s="175">
        <v>43926.69930555555</v>
      </c>
      <c r="AK251" s="8" t="s">
        <v>549</v>
      </c>
      <c r="AL251" s="8" t="s">
        <v>374</v>
      </c>
      <c r="AM251" s="8" t="s">
        <v>550</v>
      </c>
      <c r="AN251" s="8" t="s">
        <v>311</v>
      </c>
      <c r="AR251" s="128"/>
      <c r="AS251" s="128"/>
      <c r="AT251" s="128"/>
      <c r="AU251" s="128"/>
      <c r="AV251" s="128"/>
    </row>
    <row r="252" ht="16.5" customHeight="1">
      <c r="A252" s="170">
        <v>43925.0</v>
      </c>
      <c r="B252" s="8" t="s">
        <v>208</v>
      </c>
      <c r="C252" s="128"/>
      <c r="D252" s="128"/>
      <c r="E252" s="128"/>
      <c r="F252" s="128"/>
      <c r="G252" s="128"/>
      <c r="H252" s="128"/>
      <c r="I252" s="128"/>
      <c r="J252" s="128"/>
      <c r="K252" s="128"/>
      <c r="L252" s="128"/>
      <c r="M252" s="128"/>
      <c r="N252" s="128"/>
      <c r="O252" s="128"/>
      <c r="P252" s="8">
        <v>8282.0</v>
      </c>
      <c r="Q252" s="128"/>
      <c r="R252" s="128"/>
      <c r="S252" s="128"/>
      <c r="T252" s="128"/>
      <c r="U252" s="128"/>
      <c r="V252" s="174">
        <v>540.0</v>
      </c>
      <c r="W252" s="174">
        <v>6965.0</v>
      </c>
      <c r="X252" s="174">
        <v>94.0</v>
      </c>
      <c r="Z252" s="179">
        <v>80.0</v>
      </c>
      <c r="AE252" s="174">
        <v>144.0</v>
      </c>
      <c r="AF252" s="174">
        <v>7.0</v>
      </c>
      <c r="AH252" s="128"/>
      <c r="AI252" s="175">
        <v>43924.375</v>
      </c>
      <c r="AJ252" s="175">
        <v>43925.68402777778</v>
      </c>
      <c r="AK252" s="8" t="s">
        <v>547</v>
      </c>
      <c r="AL252" s="8" t="s">
        <v>230</v>
      </c>
      <c r="AM252" s="8" t="s">
        <v>550</v>
      </c>
      <c r="AN252" s="8" t="s">
        <v>311</v>
      </c>
      <c r="AR252" s="128"/>
      <c r="AS252" s="128"/>
      <c r="AT252" s="128"/>
      <c r="AU252" s="128"/>
      <c r="AV252" s="128"/>
    </row>
    <row r="253" ht="16.5" customHeight="1">
      <c r="A253" s="170">
        <v>43924.0</v>
      </c>
      <c r="B253" s="8" t="s">
        <v>208</v>
      </c>
      <c r="C253" s="128"/>
      <c r="D253" s="128"/>
      <c r="E253" s="128"/>
      <c r="F253" s="128"/>
      <c r="G253" s="128"/>
      <c r="H253" s="128"/>
      <c r="I253" s="128"/>
      <c r="J253" s="128"/>
      <c r="K253" s="128"/>
      <c r="L253" s="128"/>
      <c r="M253" s="128"/>
      <c r="N253" s="128"/>
      <c r="O253" s="128"/>
      <c r="P253" s="8">
        <v>7746.0</v>
      </c>
      <c r="Q253" s="128"/>
      <c r="R253" s="128"/>
      <c r="S253" s="128"/>
      <c r="T253" s="128"/>
      <c r="U253" s="128"/>
      <c r="V253" s="174">
        <v>479.0</v>
      </c>
      <c r="W253" s="174">
        <v>6575.0</v>
      </c>
      <c r="X253" s="174">
        <v>114.0</v>
      </c>
      <c r="Z253" s="179">
        <v>73.0</v>
      </c>
      <c r="AE253" s="174">
        <v>101.0</v>
      </c>
      <c r="AF253" s="174">
        <v>5.0</v>
      </c>
      <c r="AH253" s="128"/>
      <c r="AI253" s="175">
        <v>43923.375</v>
      </c>
      <c r="AJ253" s="175">
        <v>43924.67638888889</v>
      </c>
      <c r="AK253" s="8" t="s">
        <v>547</v>
      </c>
      <c r="AL253" s="8" t="s">
        <v>403</v>
      </c>
      <c r="AM253" s="8" t="s">
        <v>550</v>
      </c>
      <c r="AN253" s="8" t="s">
        <v>311</v>
      </c>
      <c r="AR253" s="128"/>
      <c r="AS253" s="128"/>
      <c r="AT253" s="128"/>
      <c r="AU253" s="128"/>
      <c r="AV253" s="128"/>
    </row>
    <row r="254" ht="16.5" customHeight="1">
      <c r="A254" s="170">
        <v>43923.0</v>
      </c>
      <c r="B254" s="8" t="s">
        <v>208</v>
      </c>
      <c r="C254" s="128"/>
      <c r="D254" s="128"/>
      <c r="E254" s="128"/>
      <c r="F254" s="128"/>
      <c r="G254" s="128"/>
      <c r="H254" s="128"/>
      <c r="I254" s="128"/>
      <c r="J254" s="128"/>
      <c r="K254" s="128"/>
      <c r="L254" s="128"/>
      <c r="M254" s="128"/>
      <c r="N254" s="128"/>
      <c r="O254" s="128"/>
      <c r="P254" s="8">
        <v>7266.0</v>
      </c>
      <c r="Q254" s="128"/>
      <c r="R254" s="128"/>
      <c r="S254" s="128"/>
      <c r="T254" s="128"/>
      <c r="U254" s="128"/>
      <c r="V254" s="174">
        <v>415.0</v>
      </c>
      <c r="W254" s="174">
        <v>6078.0</v>
      </c>
      <c r="X254" s="174">
        <v>126.0</v>
      </c>
      <c r="Z254" s="179">
        <v>58.0</v>
      </c>
      <c r="AE254" s="174">
        <v>91.0</v>
      </c>
      <c r="AF254" s="174">
        <v>4.0</v>
      </c>
      <c r="AH254" s="128"/>
      <c r="AI254" s="175">
        <v>43922.375</v>
      </c>
      <c r="AJ254" s="175">
        <v>43923.66111111111</v>
      </c>
      <c r="AK254" s="8" t="s">
        <v>497</v>
      </c>
      <c r="AL254" s="8" t="s">
        <v>230</v>
      </c>
      <c r="AM254" s="8" t="s">
        <v>548</v>
      </c>
      <c r="AN254" s="8" t="s">
        <v>311</v>
      </c>
      <c r="AR254" s="128"/>
      <c r="AS254" s="128"/>
      <c r="AT254" s="128"/>
      <c r="AU254" s="128"/>
      <c r="AV254" s="128"/>
    </row>
    <row r="255" ht="16.5" customHeight="1">
      <c r="A255" s="170">
        <v>43922.0</v>
      </c>
      <c r="B255" s="8" t="s">
        <v>208</v>
      </c>
      <c r="C255" s="128"/>
      <c r="D255" s="128"/>
      <c r="E255" s="128"/>
      <c r="F255" s="128"/>
      <c r="G255" s="128"/>
      <c r="H255" s="128"/>
      <c r="I255" s="128"/>
      <c r="J255" s="128"/>
      <c r="K255" s="128"/>
      <c r="L255" s="128"/>
      <c r="M255" s="128"/>
      <c r="N255" s="128"/>
      <c r="O255" s="128"/>
      <c r="P255" s="8">
        <v>6689.0</v>
      </c>
      <c r="Q255" s="128"/>
      <c r="R255" s="128"/>
      <c r="S255" s="128"/>
      <c r="T255" s="128"/>
      <c r="U255" s="128"/>
      <c r="V255" s="174">
        <v>415.0</v>
      </c>
      <c r="W255" s="174">
        <v>5985.0</v>
      </c>
      <c r="X255" s="174">
        <v>97.0</v>
      </c>
      <c r="Z255" s="179">
        <v>56.0</v>
      </c>
      <c r="AE255" s="174">
        <v>56.0</v>
      </c>
      <c r="AF255" s="174">
        <v>4.0</v>
      </c>
      <c r="AH255" s="128"/>
      <c r="AI255" s="175">
        <v>43922.375</v>
      </c>
      <c r="AJ255" s="175">
        <v>43923.66111111111</v>
      </c>
      <c r="AK255" s="8" t="s">
        <v>497</v>
      </c>
      <c r="AL255" s="8" t="s">
        <v>230</v>
      </c>
      <c r="AM255" s="8" t="s">
        <v>548</v>
      </c>
      <c r="AN255" s="8" t="s">
        <v>311</v>
      </c>
      <c r="AR255" s="128"/>
      <c r="AS255" s="128"/>
      <c r="AT255" s="128"/>
      <c r="AU255" s="128"/>
      <c r="AV255" s="128"/>
    </row>
    <row r="256" ht="16.5" customHeight="1">
      <c r="A256" s="170">
        <v>43921.0</v>
      </c>
      <c r="B256" s="8" t="s">
        <v>208</v>
      </c>
      <c r="C256" s="128"/>
      <c r="D256" s="128"/>
      <c r="E256" s="128"/>
      <c r="F256" s="128"/>
      <c r="G256" s="128"/>
      <c r="H256" s="128"/>
      <c r="I256" s="128"/>
      <c r="J256" s="128"/>
      <c r="K256" s="128"/>
      <c r="L256" s="128"/>
      <c r="M256" s="128"/>
      <c r="N256" s="128"/>
      <c r="O256" s="128"/>
      <c r="P256" s="8">
        <v>6240.0</v>
      </c>
      <c r="Q256" s="128"/>
      <c r="R256" s="128"/>
      <c r="S256" s="128"/>
      <c r="T256" s="128"/>
      <c r="U256" s="128"/>
      <c r="V256" s="174">
        <v>314.0</v>
      </c>
      <c r="W256" s="174">
        <v>5413.0</v>
      </c>
      <c r="X256" s="174">
        <v>65.0</v>
      </c>
      <c r="Z256" s="179">
        <v>45.0</v>
      </c>
      <c r="AF256" s="174">
        <v>3.0</v>
      </c>
      <c r="AH256" s="128"/>
      <c r="AI256" s="175">
        <v>43920.375</v>
      </c>
      <c r="AJ256" s="162"/>
      <c r="AK256" s="162"/>
      <c r="AL256" s="162"/>
      <c r="AM256" s="128"/>
      <c r="AN256" s="8" t="s">
        <v>311</v>
      </c>
      <c r="AR256" s="128"/>
      <c r="AS256" s="128"/>
      <c r="AT256" s="128"/>
      <c r="AU256" s="128"/>
      <c r="AV256" s="128"/>
    </row>
    <row r="257" ht="16.5" customHeight="1">
      <c r="A257" s="170">
        <v>43920.0</v>
      </c>
      <c r="B257" s="8" t="s">
        <v>208</v>
      </c>
      <c r="C257" s="128"/>
      <c r="D257" s="128"/>
      <c r="E257" s="128"/>
      <c r="F257" s="128"/>
      <c r="G257" s="128"/>
      <c r="H257" s="128"/>
      <c r="I257" s="128"/>
      <c r="J257" s="128"/>
      <c r="K257" s="128"/>
      <c r="L257" s="128"/>
      <c r="M257" s="128"/>
      <c r="N257" s="128"/>
      <c r="O257" s="128"/>
      <c r="P257" s="8">
        <v>5990.0</v>
      </c>
      <c r="Q257" s="128"/>
      <c r="R257" s="128"/>
      <c r="S257" s="128"/>
      <c r="T257" s="128"/>
      <c r="U257" s="128"/>
      <c r="V257" s="174">
        <v>314.0</v>
      </c>
      <c r="W257" s="174">
        <v>5386.0</v>
      </c>
      <c r="X257" s="174">
        <v>144.0</v>
      </c>
      <c r="Z257" s="179">
        <v>45.0</v>
      </c>
      <c r="AF257" s="174">
        <v>3.0</v>
      </c>
      <c r="AH257" s="128"/>
      <c r="AI257" s="175">
        <v>43919.375</v>
      </c>
      <c r="AJ257" s="162"/>
      <c r="AK257" s="162"/>
      <c r="AL257" s="162"/>
      <c r="AM257" s="128"/>
      <c r="AN257" s="8" t="s">
        <v>311</v>
      </c>
      <c r="AR257" s="128"/>
      <c r="AS257" s="128"/>
      <c r="AT257" s="128"/>
      <c r="AU257" s="128"/>
      <c r="AV257" s="128"/>
    </row>
    <row r="258" ht="16.5" customHeight="1">
      <c r="A258" s="170">
        <v>43919.0</v>
      </c>
      <c r="B258" s="8" t="s">
        <v>208</v>
      </c>
      <c r="C258" s="128"/>
      <c r="D258" s="128"/>
      <c r="E258" s="128"/>
      <c r="F258" s="128"/>
      <c r="G258" s="128"/>
      <c r="H258" s="128"/>
      <c r="I258" s="128"/>
      <c r="J258" s="128"/>
      <c r="K258" s="128"/>
      <c r="L258" s="128"/>
      <c r="M258" s="128"/>
      <c r="N258" s="128"/>
      <c r="O258" s="128"/>
      <c r="P258" s="8">
        <v>5477.0</v>
      </c>
      <c r="Q258" s="128"/>
      <c r="R258" s="128"/>
      <c r="S258" s="128"/>
      <c r="T258" s="128"/>
      <c r="U258" s="128"/>
      <c r="V258" s="174">
        <v>214.0</v>
      </c>
      <c r="W258" s="174">
        <v>4524.0</v>
      </c>
      <c r="X258" s="174">
        <v>285.0</v>
      </c>
      <c r="Z258" s="179">
        <v>33.0</v>
      </c>
      <c r="AF258" s="174">
        <v>2.0</v>
      </c>
      <c r="AH258" s="128"/>
      <c r="AI258" s="175">
        <v>43918.375</v>
      </c>
      <c r="AJ258" s="162"/>
      <c r="AK258" s="162"/>
      <c r="AL258" s="162"/>
      <c r="AM258" s="128"/>
      <c r="AN258" s="8" t="s">
        <v>311</v>
      </c>
      <c r="AR258" s="128"/>
      <c r="AS258" s="128"/>
      <c r="AT258" s="128"/>
      <c r="AU258" s="128"/>
      <c r="AV258" s="128"/>
    </row>
    <row r="259" ht="16.5" customHeight="1">
      <c r="A259" s="170">
        <v>43918.0</v>
      </c>
      <c r="B259" s="8" t="s">
        <v>208</v>
      </c>
      <c r="C259" s="128"/>
      <c r="D259" s="128"/>
      <c r="E259" s="128"/>
      <c r="F259" s="128"/>
      <c r="G259" s="128"/>
      <c r="H259" s="128"/>
      <c r="I259" s="128"/>
      <c r="J259" s="128"/>
      <c r="K259" s="128"/>
      <c r="L259" s="128"/>
      <c r="M259" s="128"/>
      <c r="N259" s="128"/>
      <c r="O259" s="128"/>
      <c r="P259" s="8">
        <v>5000.0</v>
      </c>
      <c r="Q259" s="128"/>
      <c r="R259" s="128"/>
      <c r="S259" s="128"/>
      <c r="T259" s="128"/>
      <c r="U259" s="128"/>
      <c r="V259" s="174">
        <v>187.0</v>
      </c>
      <c r="W259" s="174">
        <v>3656.0</v>
      </c>
      <c r="X259" s="174">
        <v>296.0</v>
      </c>
      <c r="Z259" s="179">
        <v>30.0</v>
      </c>
      <c r="AF259" s="174">
        <v>2.0</v>
      </c>
      <c r="AH259" s="128"/>
      <c r="AI259" s="175">
        <v>43917.375</v>
      </c>
      <c r="AJ259" s="162"/>
      <c r="AK259" s="162"/>
      <c r="AL259" s="162"/>
      <c r="AM259" s="128"/>
      <c r="AN259" s="8" t="s">
        <v>311</v>
      </c>
      <c r="AR259" s="128"/>
      <c r="AS259" s="128"/>
      <c r="AT259" s="128"/>
      <c r="AU259" s="128"/>
      <c r="AV259" s="128"/>
    </row>
    <row r="260" ht="16.5" customHeight="1">
      <c r="A260" s="170">
        <v>43917.0</v>
      </c>
      <c r="B260" s="8" t="s">
        <v>208</v>
      </c>
      <c r="C260" s="128"/>
      <c r="D260" s="128"/>
      <c r="E260" s="128"/>
      <c r="F260" s="128"/>
      <c r="G260" s="128"/>
      <c r="H260" s="128"/>
      <c r="I260" s="128"/>
      <c r="J260" s="128"/>
      <c r="K260" s="128"/>
      <c r="L260" s="128"/>
      <c r="M260" s="128"/>
      <c r="N260" s="128"/>
      <c r="O260" s="128"/>
      <c r="P260" s="8">
        <v>4338.0</v>
      </c>
      <c r="Q260" s="128"/>
      <c r="R260" s="128"/>
      <c r="S260" s="128"/>
      <c r="T260" s="128"/>
      <c r="U260" s="128"/>
      <c r="V260" s="174">
        <v>158.0</v>
      </c>
      <c r="W260" s="174">
        <v>3395.0</v>
      </c>
      <c r="X260" s="174">
        <v>592.0</v>
      </c>
      <c r="Z260" s="179">
        <v>25.0</v>
      </c>
      <c r="AF260" s="174">
        <v>1.0</v>
      </c>
      <c r="AH260" s="128"/>
      <c r="AI260" s="175">
        <v>43916.375</v>
      </c>
      <c r="AJ260" s="162"/>
      <c r="AK260" s="162"/>
      <c r="AL260" s="162"/>
      <c r="AM260" s="128"/>
      <c r="AN260" s="8" t="s">
        <v>311</v>
      </c>
      <c r="AR260" s="128"/>
      <c r="AS260" s="128"/>
      <c r="AT260" s="128"/>
      <c r="AU260" s="128"/>
      <c r="AV260" s="128"/>
    </row>
    <row r="261" ht="16.5" customHeight="1">
      <c r="A261" s="170">
        <v>43916.0</v>
      </c>
      <c r="B261" s="8" t="s">
        <v>208</v>
      </c>
      <c r="C261" s="128"/>
      <c r="D261" s="128"/>
      <c r="E261" s="128"/>
      <c r="F261" s="128"/>
      <c r="G261" s="128"/>
      <c r="H261" s="128"/>
      <c r="I261" s="128"/>
      <c r="J261" s="128"/>
      <c r="K261" s="128"/>
      <c r="L261" s="128"/>
      <c r="M261" s="128"/>
      <c r="N261" s="128"/>
      <c r="O261" s="128"/>
      <c r="P261" s="8">
        <v>3561.0</v>
      </c>
      <c r="Q261" s="128"/>
      <c r="R261" s="128"/>
      <c r="S261" s="128"/>
      <c r="T261" s="128"/>
      <c r="U261" s="128"/>
      <c r="V261" s="174">
        <v>137.0</v>
      </c>
      <c r="W261" s="174">
        <v>3001.0</v>
      </c>
      <c r="X261" s="174">
        <v>712.0</v>
      </c>
      <c r="Z261" s="179">
        <v>19.0</v>
      </c>
      <c r="AF261" s="174">
        <v>1.0</v>
      </c>
      <c r="AH261" s="128"/>
      <c r="AI261" s="175">
        <v>43915.375</v>
      </c>
      <c r="AJ261" s="162"/>
      <c r="AK261" s="162"/>
      <c r="AL261" s="162"/>
      <c r="AM261" s="128"/>
      <c r="AN261" s="8" t="s">
        <v>311</v>
      </c>
      <c r="AR261" s="128"/>
      <c r="AS261" s="128"/>
      <c r="AT261" s="128"/>
      <c r="AU261" s="128"/>
      <c r="AV261" s="128"/>
    </row>
    <row r="262" ht="16.5" customHeight="1">
      <c r="A262" s="170">
        <v>43915.0</v>
      </c>
      <c r="B262" s="8" t="s">
        <v>208</v>
      </c>
      <c r="C262" s="128"/>
      <c r="D262" s="128"/>
      <c r="E262" s="128"/>
      <c r="F262" s="128"/>
      <c r="G262" s="128"/>
      <c r="H262" s="128"/>
      <c r="I262" s="128"/>
      <c r="J262" s="128"/>
      <c r="K262" s="128"/>
      <c r="L262" s="128"/>
      <c r="M262" s="128"/>
      <c r="N262" s="128"/>
      <c r="O262" s="128"/>
      <c r="P262" s="8">
        <v>3175.0</v>
      </c>
      <c r="Q262" s="128"/>
      <c r="R262" s="128"/>
      <c r="S262" s="128"/>
      <c r="T262" s="128"/>
      <c r="U262" s="128"/>
      <c r="V262" s="174">
        <v>108.0</v>
      </c>
      <c r="W262" s="174">
        <v>2356.0</v>
      </c>
      <c r="X262" s="174">
        <v>804.0</v>
      </c>
      <c r="Z262" s="179">
        <v>13.0</v>
      </c>
      <c r="AF262" s="174">
        <v>1.0</v>
      </c>
      <c r="AH262" s="128"/>
      <c r="AI262" s="175">
        <v>43915.5625</v>
      </c>
      <c r="AJ262" s="162"/>
      <c r="AK262" s="162"/>
      <c r="AL262" s="162"/>
      <c r="AM262" s="128"/>
      <c r="AN262" s="8" t="s">
        <v>311</v>
      </c>
      <c r="AR262" s="128"/>
      <c r="AS262" s="128"/>
      <c r="AT262" s="128"/>
      <c r="AU262" s="128"/>
      <c r="AV262" s="128"/>
    </row>
    <row r="263" ht="16.5" customHeight="1">
      <c r="A263" s="170">
        <v>43914.0</v>
      </c>
      <c r="B263" s="8" t="s">
        <v>208</v>
      </c>
      <c r="C263" s="128"/>
      <c r="D263" s="128"/>
      <c r="E263" s="128"/>
      <c r="F263" s="128"/>
      <c r="G263" s="128"/>
      <c r="H263" s="128"/>
      <c r="I263" s="128"/>
      <c r="J263" s="128"/>
      <c r="K263" s="128"/>
      <c r="L263" s="128"/>
      <c r="M263" s="128"/>
      <c r="N263" s="128"/>
      <c r="O263" s="128"/>
      <c r="P263" s="8">
        <v>2717.0</v>
      </c>
      <c r="Q263" s="128"/>
      <c r="R263" s="128"/>
      <c r="S263" s="128"/>
      <c r="T263" s="128"/>
      <c r="U263" s="128"/>
      <c r="V263" s="174">
        <v>101.0</v>
      </c>
      <c r="W263" s="174">
        <v>1447.0</v>
      </c>
      <c r="X263" s="174">
        <v>869.0</v>
      </c>
      <c r="Z263" s="179">
        <v>11.0</v>
      </c>
      <c r="AF263" s="174">
        <v>1.0</v>
      </c>
      <c r="AH263" s="128"/>
      <c r="AI263" s="175">
        <v>43913.375</v>
      </c>
      <c r="AJ263" s="162"/>
      <c r="AK263" s="162"/>
      <c r="AL263" s="162"/>
      <c r="AM263" s="128"/>
      <c r="AN263" s="8" t="s">
        <v>311</v>
      </c>
      <c r="AR263" s="128"/>
      <c r="AS263" s="128"/>
      <c r="AT263" s="128"/>
      <c r="AU263" s="128"/>
      <c r="AV263" s="128"/>
    </row>
    <row r="264" ht="16.5" customHeight="1">
      <c r="A264" s="170">
        <v>43913.0</v>
      </c>
      <c r="B264" s="8" t="s">
        <v>208</v>
      </c>
      <c r="C264" s="128"/>
      <c r="D264" s="128"/>
      <c r="E264" s="128"/>
      <c r="F264" s="128"/>
      <c r="G264" s="128"/>
      <c r="H264" s="128"/>
      <c r="I264" s="128"/>
      <c r="J264" s="128"/>
      <c r="K264" s="128"/>
      <c r="L264" s="128"/>
      <c r="M264" s="128"/>
      <c r="N264" s="128"/>
      <c r="O264" s="128"/>
      <c r="P264" s="8">
        <v>2493.0</v>
      </c>
      <c r="Q264" s="128"/>
      <c r="R264" s="128"/>
      <c r="S264" s="128"/>
      <c r="T264" s="128"/>
      <c r="U264" s="128"/>
      <c r="V264" s="174">
        <v>78.0</v>
      </c>
      <c r="W264" s="174">
        <v>1374.0</v>
      </c>
      <c r="X264" s="174">
        <v>889.0</v>
      </c>
      <c r="Z264" s="161"/>
      <c r="AH264" s="128"/>
      <c r="AI264" s="175">
        <v>43912.375</v>
      </c>
      <c r="AJ264" s="162"/>
      <c r="AK264" s="162"/>
      <c r="AL264" s="162"/>
      <c r="AM264" s="128"/>
      <c r="AN264" s="8" t="s">
        <v>311</v>
      </c>
      <c r="AR264" s="128"/>
      <c r="AS264" s="128"/>
      <c r="AT264" s="128"/>
      <c r="AU264" s="128"/>
      <c r="AV264" s="128"/>
    </row>
    <row r="265" ht="16.5" customHeight="1">
      <c r="A265" s="170">
        <v>43912.0</v>
      </c>
      <c r="B265" s="8" t="s">
        <v>208</v>
      </c>
      <c r="C265" s="128"/>
      <c r="D265" s="128"/>
      <c r="E265" s="128"/>
      <c r="F265" s="128"/>
      <c r="G265" s="128"/>
      <c r="H265" s="128"/>
      <c r="I265" s="128"/>
      <c r="J265" s="128"/>
      <c r="K265" s="128"/>
      <c r="L265" s="128"/>
      <c r="M265" s="128"/>
      <c r="N265" s="128"/>
      <c r="O265" s="128"/>
      <c r="P265" s="8">
        <v>1981.0</v>
      </c>
      <c r="Q265" s="128"/>
      <c r="R265" s="128"/>
      <c r="S265" s="128"/>
      <c r="T265" s="128"/>
      <c r="U265" s="128"/>
      <c r="V265" s="174">
        <v>65.0</v>
      </c>
      <c r="W265" s="174">
        <v>1188.0</v>
      </c>
      <c r="X265" s="174">
        <v>959.0</v>
      </c>
      <c r="Z265" s="161"/>
      <c r="AH265" s="128"/>
      <c r="AI265" s="175">
        <v>43911.375</v>
      </c>
      <c r="AJ265" s="162"/>
      <c r="AK265" s="162"/>
      <c r="AL265" s="162"/>
      <c r="AM265" s="128"/>
      <c r="AN265" s="128"/>
      <c r="AR265" s="128"/>
      <c r="AS265" s="128"/>
      <c r="AT265" s="128"/>
      <c r="AU265" s="128"/>
      <c r="AV265" s="128"/>
    </row>
    <row r="266" ht="16.5" customHeight="1">
      <c r="A266" s="170">
        <v>43911.0</v>
      </c>
      <c r="B266" s="8" t="s">
        <v>208</v>
      </c>
      <c r="C266" s="128"/>
      <c r="D266" s="128"/>
      <c r="E266" s="128"/>
      <c r="F266" s="128"/>
      <c r="G266" s="128"/>
      <c r="H266" s="128"/>
      <c r="I266" s="128"/>
      <c r="J266" s="128"/>
      <c r="K266" s="128"/>
      <c r="L266" s="128"/>
      <c r="M266" s="128"/>
      <c r="N266" s="128"/>
      <c r="O266" s="128"/>
      <c r="P266" s="8">
        <v>1623.0</v>
      </c>
      <c r="Q266" s="128"/>
      <c r="R266" s="128"/>
      <c r="S266" s="128"/>
      <c r="T266" s="128"/>
      <c r="U266" s="128"/>
      <c r="V266" s="174">
        <v>55.0</v>
      </c>
      <c r="W266" s="174">
        <v>973.0</v>
      </c>
      <c r="X266" s="174">
        <v>942.0</v>
      </c>
      <c r="Z266" s="161"/>
      <c r="AH266" s="128"/>
      <c r="AI266" s="175">
        <v>43910.375</v>
      </c>
      <c r="AJ266" s="162"/>
      <c r="AK266" s="162"/>
      <c r="AL266" s="162"/>
      <c r="AM266" s="128"/>
      <c r="AN266" s="128"/>
      <c r="AR266" s="128"/>
      <c r="AS266" s="128"/>
      <c r="AT266" s="128"/>
      <c r="AU266" s="128"/>
      <c r="AV266" s="128"/>
    </row>
    <row r="267" ht="16.5" customHeight="1">
      <c r="A267" s="170">
        <v>43910.0</v>
      </c>
      <c r="B267" s="8" t="s">
        <v>208</v>
      </c>
      <c r="C267" s="128"/>
      <c r="D267" s="128"/>
      <c r="E267" s="128"/>
      <c r="F267" s="128"/>
      <c r="G267" s="128"/>
      <c r="H267" s="128"/>
      <c r="I267" s="128"/>
      <c r="J267" s="128"/>
      <c r="K267" s="128"/>
      <c r="L267" s="128"/>
      <c r="M267" s="128"/>
      <c r="N267" s="128"/>
      <c r="O267" s="128"/>
      <c r="P267" s="8">
        <v>1312.0</v>
      </c>
      <c r="Q267" s="128"/>
      <c r="R267" s="128"/>
      <c r="S267" s="128"/>
      <c r="T267" s="128"/>
      <c r="U267" s="128"/>
      <c r="V267" s="174">
        <v>44.0</v>
      </c>
      <c r="W267" s="174">
        <v>745.0</v>
      </c>
      <c r="X267" s="174">
        <v>631.0</v>
      </c>
      <c r="Z267" s="161"/>
      <c r="AH267" s="128"/>
      <c r="AI267" s="175">
        <v>43909.375</v>
      </c>
      <c r="AJ267" s="162"/>
      <c r="AK267" s="162"/>
      <c r="AL267" s="162"/>
      <c r="AM267" s="128"/>
      <c r="AN267" s="128"/>
      <c r="AR267" s="128"/>
      <c r="AS267" s="128"/>
      <c r="AT267" s="128"/>
      <c r="AU267" s="128"/>
      <c r="AV267" s="128"/>
    </row>
    <row r="268" ht="16.5" customHeight="1">
      <c r="A268" s="170">
        <v>43909.0</v>
      </c>
      <c r="B268" s="8" t="s">
        <v>208</v>
      </c>
      <c r="C268" s="128"/>
      <c r="D268" s="128"/>
      <c r="E268" s="128"/>
      <c r="F268" s="128"/>
      <c r="G268" s="128"/>
      <c r="H268" s="128"/>
      <c r="I268" s="128"/>
      <c r="J268" s="128"/>
      <c r="K268" s="128"/>
      <c r="L268" s="128"/>
      <c r="M268" s="128"/>
      <c r="N268" s="128"/>
      <c r="O268" s="128"/>
      <c r="P268" s="8">
        <v>1049.0</v>
      </c>
      <c r="Q268" s="128"/>
      <c r="R268" s="128"/>
      <c r="S268" s="128"/>
      <c r="T268" s="128"/>
      <c r="U268" s="128"/>
      <c r="V268" s="174">
        <v>39.0</v>
      </c>
      <c r="W268" s="174">
        <v>621.0</v>
      </c>
      <c r="X268" s="174">
        <v>231.0</v>
      </c>
      <c r="Z268" s="161"/>
      <c r="AH268" s="128"/>
      <c r="AI268" s="175">
        <v>43908.375</v>
      </c>
      <c r="AJ268" s="162"/>
      <c r="AK268" s="162"/>
      <c r="AL268" s="162"/>
      <c r="AM268" s="128"/>
      <c r="AN268" s="128"/>
      <c r="AR268" s="128"/>
      <c r="AS268" s="128"/>
      <c r="AT268" s="128"/>
      <c r="AU268" s="128"/>
      <c r="AV268" s="128"/>
    </row>
    <row r="269" ht="16.5" customHeight="1">
      <c r="A269" s="170">
        <v>43908.0</v>
      </c>
      <c r="B269" s="8" t="s">
        <v>208</v>
      </c>
      <c r="C269" s="128"/>
      <c r="D269" s="128"/>
      <c r="E269" s="128"/>
      <c r="F269" s="128"/>
      <c r="G269" s="128"/>
      <c r="H269" s="128"/>
      <c r="I269" s="128"/>
      <c r="J269" s="128"/>
      <c r="K269" s="128"/>
      <c r="L269" s="128"/>
      <c r="M269" s="128"/>
      <c r="N269" s="128"/>
      <c r="O269" s="128"/>
      <c r="P269" s="8">
        <v>833.0</v>
      </c>
      <c r="Q269" s="128"/>
      <c r="R269" s="128"/>
      <c r="S269" s="128"/>
      <c r="T269" s="128"/>
      <c r="U269" s="128"/>
      <c r="V269" s="174">
        <v>26.0</v>
      </c>
      <c r="W269" s="174">
        <v>513.0</v>
      </c>
      <c r="X269" s="174">
        <v>208.0</v>
      </c>
      <c r="Z269" s="161"/>
      <c r="AH269" s="128"/>
      <c r="AI269" s="175">
        <v>43907.375</v>
      </c>
      <c r="AJ269" s="162"/>
      <c r="AK269" s="162"/>
      <c r="AL269" s="162"/>
      <c r="AM269" s="128"/>
      <c r="AN269" s="128"/>
      <c r="AR269" s="128"/>
      <c r="AS269" s="128"/>
      <c r="AT269" s="128"/>
      <c r="AU269" s="128"/>
      <c r="AV269" s="128"/>
    </row>
    <row r="270" ht="16.5" customHeight="1">
      <c r="A270" s="170">
        <v>43907.0</v>
      </c>
      <c r="B270" s="8" t="s">
        <v>208</v>
      </c>
      <c r="C270" s="128"/>
      <c r="D270" s="128"/>
      <c r="E270" s="128"/>
      <c r="F270" s="128"/>
      <c r="G270" s="128"/>
      <c r="H270" s="128"/>
      <c r="I270" s="128"/>
      <c r="J270" s="128"/>
      <c r="K270" s="128"/>
      <c r="L270" s="128"/>
      <c r="M270" s="128"/>
      <c r="N270" s="128"/>
      <c r="O270" s="128"/>
      <c r="P270" s="8">
        <v>686.0</v>
      </c>
      <c r="Q270" s="128"/>
      <c r="R270" s="128"/>
      <c r="S270" s="128"/>
      <c r="T270" s="128"/>
      <c r="U270" s="128"/>
      <c r="V270" s="174">
        <v>17.0</v>
      </c>
      <c r="W270" s="174">
        <v>355.0</v>
      </c>
      <c r="X270" s="174">
        <v>195.0</v>
      </c>
      <c r="Z270" s="161"/>
      <c r="AH270" s="128"/>
      <c r="AI270" s="175">
        <v>43906.375</v>
      </c>
      <c r="AJ270" s="162"/>
      <c r="AK270" s="162"/>
      <c r="AL270" s="162"/>
      <c r="AM270" s="128"/>
      <c r="AN270" s="128"/>
      <c r="AR270" s="128"/>
      <c r="AS270" s="128"/>
      <c r="AT270" s="128"/>
      <c r="AU270" s="128"/>
      <c r="AV270" s="128"/>
    </row>
    <row r="271" ht="16.5" customHeight="1">
      <c r="A271" s="170">
        <v>43906.0</v>
      </c>
      <c r="B271" s="8" t="s">
        <v>208</v>
      </c>
      <c r="C271" s="128"/>
      <c r="D271" s="128"/>
      <c r="E271" s="128"/>
      <c r="F271" s="128"/>
      <c r="G271" s="128"/>
      <c r="H271" s="128"/>
      <c r="I271" s="128"/>
      <c r="J271" s="128"/>
      <c r="K271" s="128"/>
      <c r="L271" s="128"/>
      <c r="M271" s="128"/>
      <c r="N271" s="128"/>
      <c r="O271" s="128"/>
      <c r="P271" s="8">
        <v>526.0</v>
      </c>
      <c r="Q271" s="128"/>
      <c r="R271" s="128"/>
      <c r="S271" s="128"/>
      <c r="T271" s="128"/>
      <c r="U271" s="128"/>
      <c r="V271" s="174">
        <v>13.0</v>
      </c>
      <c r="W271" s="174">
        <v>271.0</v>
      </c>
      <c r="X271" s="174">
        <v>95.0</v>
      </c>
      <c r="Z271" s="161"/>
      <c r="AH271" s="128"/>
      <c r="AI271" s="175">
        <v>43906.63333333333</v>
      </c>
      <c r="AJ271" s="162"/>
      <c r="AK271" s="162"/>
      <c r="AL271" s="162"/>
      <c r="AM271" s="128"/>
      <c r="AN271" s="128"/>
      <c r="AR271" s="128"/>
      <c r="AS271" s="128"/>
      <c r="AT271" s="128"/>
      <c r="AU271" s="128"/>
      <c r="AV271" s="128"/>
    </row>
    <row r="272" ht="16.5" customHeight="1">
      <c r="A272" s="170">
        <v>43905.0</v>
      </c>
      <c r="B272" s="8" t="s">
        <v>208</v>
      </c>
      <c r="F272" s="128"/>
      <c r="G272" s="128"/>
      <c r="H272" s="128"/>
      <c r="I272" s="128"/>
      <c r="L272" s="128"/>
      <c r="M272" s="128"/>
      <c r="N272" s="128"/>
      <c r="O272" s="128"/>
      <c r="P272" s="8">
        <v>405.0</v>
      </c>
      <c r="Q272" s="128"/>
      <c r="R272" s="128"/>
      <c r="S272" s="128"/>
      <c r="T272" s="128"/>
      <c r="U272" s="128"/>
      <c r="V272" s="174">
        <v>13.0</v>
      </c>
      <c r="W272" s="174">
        <v>271.0</v>
      </c>
      <c r="X272" s="174">
        <v>95.0</v>
      </c>
      <c r="Z272" s="161"/>
      <c r="AH272" s="128"/>
      <c r="AI272" s="175">
        <v>43905.375</v>
      </c>
      <c r="AJ272" s="162"/>
      <c r="AK272" s="162"/>
      <c r="AL272" s="162"/>
      <c r="AM272" s="128"/>
      <c r="AN272" s="128"/>
      <c r="AR272" s="128"/>
      <c r="AS272" s="128"/>
      <c r="AT272" s="128"/>
      <c r="AU272" s="128"/>
      <c r="AV272" s="128"/>
    </row>
    <row r="273" ht="16.5" customHeight="1">
      <c r="A273" s="170">
        <v>43904.0</v>
      </c>
      <c r="B273" s="8" t="s">
        <v>208</v>
      </c>
      <c r="C273" s="128"/>
      <c r="D273" s="128"/>
      <c r="E273" s="128"/>
      <c r="F273" s="128"/>
      <c r="G273" s="128"/>
      <c r="H273" s="128"/>
      <c r="I273" s="128"/>
      <c r="J273" s="128"/>
      <c r="K273" s="128"/>
      <c r="L273" s="128"/>
      <c r="M273" s="128"/>
      <c r="N273" s="128"/>
      <c r="O273" s="128"/>
      <c r="P273" s="8">
        <v>319.0</v>
      </c>
      <c r="Q273" s="128"/>
      <c r="R273" s="128"/>
      <c r="S273" s="128"/>
      <c r="T273" s="128"/>
      <c r="U273" s="128"/>
      <c r="V273" s="174">
        <v>7.0</v>
      </c>
      <c r="W273" s="174">
        <v>212.0</v>
      </c>
      <c r="X273" s="174">
        <v>31.0</v>
      </c>
      <c r="Z273" s="161"/>
      <c r="AH273" s="128"/>
      <c r="AI273" s="175">
        <v>43904.375</v>
      </c>
      <c r="AJ273" s="162"/>
      <c r="AK273" s="162"/>
      <c r="AL273" s="162"/>
      <c r="AM273" s="128"/>
      <c r="AN273" s="128"/>
      <c r="AR273" s="128"/>
      <c r="AS273" s="128"/>
      <c r="AT273" s="128"/>
      <c r="AU273" s="128"/>
      <c r="AV273" s="128"/>
    </row>
    <row r="274" ht="16.5" customHeight="1">
      <c r="A274" s="170">
        <v>43903.0</v>
      </c>
      <c r="B274" s="8" t="s">
        <v>208</v>
      </c>
      <c r="C274" s="128"/>
      <c r="D274" s="128"/>
      <c r="E274" s="128"/>
      <c r="F274" s="128"/>
      <c r="G274" s="128"/>
      <c r="H274" s="128"/>
      <c r="I274" s="128"/>
      <c r="J274" s="128"/>
      <c r="K274" s="128"/>
      <c r="L274" s="128"/>
      <c r="M274" s="128"/>
      <c r="N274" s="128"/>
      <c r="O274" s="128"/>
      <c r="P274" s="8">
        <v>249.0</v>
      </c>
      <c r="Q274" s="128"/>
      <c r="R274" s="128"/>
      <c r="S274" s="128"/>
      <c r="T274" s="128"/>
      <c r="U274" s="128"/>
      <c r="V274" s="174">
        <v>6.0</v>
      </c>
      <c r="W274" s="174">
        <v>94.0</v>
      </c>
      <c r="X274" s="174">
        <v>21.0</v>
      </c>
      <c r="Z274" s="161"/>
      <c r="AH274" s="128"/>
      <c r="AI274" s="175">
        <v>43902.375</v>
      </c>
      <c r="AJ274" s="162"/>
      <c r="AK274" s="162"/>
      <c r="AL274" s="162"/>
      <c r="AM274" s="128"/>
      <c r="AN274" s="128"/>
      <c r="AR274" s="128"/>
      <c r="AS274" s="128"/>
      <c r="AT274" s="128"/>
      <c r="AU274" s="128"/>
      <c r="AV274" s="128"/>
    </row>
    <row r="275" ht="16.5" customHeight="1">
      <c r="A275" s="170">
        <v>43902.0</v>
      </c>
      <c r="B275" s="8" t="s">
        <v>208</v>
      </c>
      <c r="C275" s="128"/>
      <c r="D275" s="128"/>
      <c r="E275" s="128"/>
      <c r="F275" s="128"/>
      <c r="G275" s="128"/>
      <c r="H275" s="128"/>
      <c r="I275" s="128"/>
      <c r="J275" s="128"/>
      <c r="K275" s="128"/>
      <c r="L275" s="128"/>
      <c r="M275" s="128"/>
      <c r="N275" s="128"/>
      <c r="O275" s="128"/>
      <c r="P275" s="8">
        <v>204.0</v>
      </c>
      <c r="Q275" s="128"/>
      <c r="R275" s="128"/>
      <c r="S275" s="128"/>
      <c r="T275" s="128"/>
      <c r="U275" s="128"/>
      <c r="V275" s="174">
        <v>6.0</v>
      </c>
      <c r="W275" s="174">
        <v>94.0</v>
      </c>
      <c r="X275" s="174">
        <v>21.0</v>
      </c>
      <c r="Z275" s="161"/>
      <c r="AH275" s="128"/>
      <c r="AI275" s="175">
        <v>43902.375</v>
      </c>
      <c r="AJ275" s="162"/>
      <c r="AK275" s="162"/>
      <c r="AL275" s="162"/>
      <c r="AM275" s="128"/>
      <c r="AN275" s="128"/>
      <c r="AR275" s="128"/>
      <c r="AS275" s="128"/>
      <c r="AT275" s="128"/>
      <c r="AU275" s="128"/>
      <c r="AV275" s="128"/>
    </row>
    <row r="276" ht="16.5" customHeight="1">
      <c r="A276" s="170">
        <v>43901.0</v>
      </c>
      <c r="B276" s="8" t="s">
        <v>208</v>
      </c>
      <c r="C276" s="128"/>
      <c r="D276" s="128"/>
      <c r="E276" s="128"/>
      <c r="F276" s="128"/>
      <c r="G276" s="128"/>
      <c r="H276" s="128"/>
      <c r="I276" s="128"/>
      <c r="J276" s="128"/>
      <c r="K276" s="128"/>
      <c r="L276" s="128"/>
      <c r="M276" s="128"/>
      <c r="N276" s="128"/>
      <c r="O276" s="128"/>
      <c r="P276" s="8">
        <v>162.0</v>
      </c>
      <c r="Q276" s="128"/>
      <c r="R276" s="128"/>
      <c r="S276" s="128"/>
      <c r="T276" s="128"/>
      <c r="U276" s="128"/>
      <c r="V276" s="174">
        <v>4.0</v>
      </c>
      <c r="W276" s="174">
        <v>38.0</v>
      </c>
      <c r="X276" s="174">
        <v>5.0</v>
      </c>
      <c r="Z276" s="161"/>
      <c r="AH276" s="128"/>
      <c r="AI276" s="162"/>
      <c r="AJ276" s="162"/>
      <c r="AK276" s="162"/>
      <c r="AL276" s="162"/>
      <c r="AM276" s="128"/>
      <c r="AN276" s="128"/>
      <c r="AR276" s="128"/>
      <c r="AS276" s="128"/>
      <c r="AT276" s="128"/>
      <c r="AU276" s="128"/>
      <c r="AV276" s="128"/>
    </row>
    <row r="277" ht="16.5" customHeight="1">
      <c r="A277" s="170">
        <v>43900.0</v>
      </c>
      <c r="B277" s="8" t="s">
        <v>208</v>
      </c>
      <c r="C277" s="128"/>
      <c r="D277" s="128"/>
      <c r="E277" s="128"/>
      <c r="F277" s="128"/>
      <c r="G277" s="128"/>
      <c r="H277" s="128"/>
      <c r="I277" s="128"/>
      <c r="J277" s="128"/>
      <c r="K277" s="128"/>
      <c r="L277" s="128"/>
      <c r="M277" s="128"/>
      <c r="N277" s="128"/>
      <c r="O277" s="128"/>
      <c r="P277" s="8">
        <v>118.0</v>
      </c>
      <c r="Q277" s="128"/>
      <c r="R277" s="128"/>
      <c r="S277" s="128"/>
      <c r="T277" s="128"/>
      <c r="U277" s="128"/>
      <c r="V277" s="174">
        <v>4.0</v>
      </c>
      <c r="W277" s="174">
        <v>38.0</v>
      </c>
      <c r="X277" s="174">
        <v>5.0</v>
      </c>
      <c r="Z277" s="161"/>
      <c r="AH277" s="128"/>
      <c r="AI277" s="162"/>
      <c r="AJ277" s="162"/>
      <c r="AK277" s="162"/>
      <c r="AL277" s="162"/>
      <c r="AM277" s="128"/>
      <c r="AN277" s="128"/>
      <c r="AR277" s="128"/>
      <c r="AS277" s="128"/>
      <c r="AT277" s="128"/>
      <c r="AU277" s="128"/>
      <c r="AV277" s="128"/>
    </row>
    <row r="278" ht="16.5" customHeight="1">
      <c r="A278" s="170">
        <v>43899.0</v>
      </c>
      <c r="B278" s="8" t="s">
        <v>208</v>
      </c>
      <c r="F278" s="128"/>
      <c r="G278" s="128"/>
      <c r="H278" s="128"/>
      <c r="I278" s="128"/>
      <c r="L278" s="128"/>
      <c r="M278" s="128"/>
      <c r="N278" s="128"/>
      <c r="O278" s="128"/>
      <c r="P278" s="8">
        <v>93.0</v>
      </c>
      <c r="Q278" s="128"/>
      <c r="R278" s="128"/>
      <c r="S278" s="128"/>
      <c r="T278" s="128"/>
      <c r="U278" s="128"/>
      <c r="V278" s="174">
        <v>4.0</v>
      </c>
      <c r="W278" s="174">
        <v>38.0</v>
      </c>
      <c r="X278" s="174">
        <v>5.0</v>
      </c>
      <c r="Z278" s="161"/>
      <c r="AH278" s="128"/>
      <c r="AI278" s="162"/>
      <c r="AJ278" s="162"/>
      <c r="AK278" s="162"/>
      <c r="AL278" s="162"/>
      <c r="AM278" s="128"/>
      <c r="AN278" s="128"/>
      <c r="AR278" s="128"/>
      <c r="AS278" s="128"/>
      <c r="AT278" s="128"/>
      <c r="AU278" s="128"/>
      <c r="AV278" s="128"/>
    </row>
    <row r="279" ht="16.5" customHeight="1">
      <c r="A279" s="170">
        <v>43898.0</v>
      </c>
      <c r="B279" s="8" t="s">
        <v>208</v>
      </c>
      <c r="F279" s="128"/>
      <c r="G279" s="128"/>
      <c r="H279" s="128"/>
      <c r="I279" s="128"/>
      <c r="L279" s="128"/>
      <c r="M279" s="128"/>
      <c r="N279" s="128"/>
      <c r="O279" s="128"/>
      <c r="P279" s="8">
        <v>76.0</v>
      </c>
      <c r="Q279" s="128"/>
      <c r="R279" s="128"/>
      <c r="S279" s="128"/>
      <c r="T279" s="128"/>
      <c r="U279" s="128"/>
      <c r="V279" s="174">
        <v>4.0</v>
      </c>
      <c r="W279" s="174">
        <v>38.0</v>
      </c>
      <c r="X279" s="174">
        <v>5.0</v>
      </c>
      <c r="Z279" s="161"/>
      <c r="AH279" s="128"/>
      <c r="AI279" s="162"/>
      <c r="AJ279" s="162"/>
      <c r="AK279" s="162"/>
      <c r="AL279" s="162"/>
      <c r="AM279" s="128"/>
      <c r="AN279" s="128"/>
      <c r="AR279" s="128"/>
      <c r="AS279" s="128"/>
      <c r="AT279" s="128"/>
      <c r="AU279" s="128"/>
      <c r="AV279" s="128"/>
    </row>
    <row r="280" ht="16.5" customHeight="1">
      <c r="A280" s="170">
        <v>43897.0</v>
      </c>
      <c r="B280" s="8" t="s">
        <v>208</v>
      </c>
      <c r="F280" s="128"/>
      <c r="G280" s="128"/>
      <c r="H280" s="128"/>
      <c r="I280" s="128"/>
      <c r="L280" s="128"/>
      <c r="M280" s="128"/>
      <c r="N280" s="128"/>
      <c r="O280" s="128"/>
      <c r="P280" s="8">
        <v>46.0</v>
      </c>
      <c r="Q280" s="128"/>
      <c r="R280" s="128"/>
      <c r="S280" s="128"/>
      <c r="T280" s="128"/>
      <c r="U280" s="128"/>
      <c r="V280" s="174">
        <v>2.0</v>
      </c>
      <c r="W280" s="174">
        <v>20.0</v>
      </c>
      <c r="X280" s="174">
        <v>3.0</v>
      </c>
      <c r="Z280" s="161"/>
      <c r="AH280" s="128"/>
      <c r="AI280" s="162"/>
      <c r="AJ280" s="162"/>
      <c r="AK280" s="162"/>
      <c r="AL280" s="162"/>
      <c r="AM280" s="128"/>
      <c r="AN280" s="128"/>
      <c r="AR280" s="128"/>
      <c r="AS280" s="128"/>
      <c r="AT280" s="128"/>
      <c r="AU280" s="128"/>
      <c r="AV280" s="128"/>
    </row>
    <row r="281" ht="16.5" customHeight="1">
      <c r="A281" s="170">
        <v>43896.0</v>
      </c>
      <c r="B281" s="8" t="s">
        <v>208</v>
      </c>
      <c r="F281" s="128"/>
      <c r="G281" s="128"/>
      <c r="H281" s="128"/>
      <c r="I281" s="128"/>
      <c r="L281" s="128"/>
      <c r="M281" s="128"/>
      <c r="N281" s="128"/>
      <c r="O281" s="128"/>
      <c r="P281" s="8">
        <v>37.0</v>
      </c>
      <c r="Q281" s="128"/>
      <c r="R281" s="128"/>
      <c r="S281" s="128"/>
      <c r="T281" s="128"/>
      <c r="U281" s="128"/>
      <c r="V281" s="174">
        <v>2.0</v>
      </c>
      <c r="W281" s="174">
        <v>20.0</v>
      </c>
      <c r="X281" s="174">
        <v>3.0</v>
      </c>
      <c r="Z281" s="161"/>
      <c r="AH281" s="128"/>
      <c r="AI281" s="162"/>
      <c r="AJ281" s="162"/>
      <c r="AK281" s="162"/>
      <c r="AL281" s="162"/>
      <c r="AM281" s="128"/>
      <c r="AN281" s="128"/>
      <c r="AR281" s="128"/>
      <c r="AS281" s="128"/>
      <c r="AT281" s="128"/>
      <c r="AU281" s="128"/>
      <c r="AV281" s="128"/>
    </row>
    <row r="282" ht="16.5" customHeight="1">
      <c r="A282" s="170">
        <v>43895.0</v>
      </c>
      <c r="B282" s="8" t="s">
        <v>208</v>
      </c>
      <c r="F282" s="128"/>
      <c r="G282" s="128"/>
      <c r="H282" s="128"/>
      <c r="I282" s="128"/>
      <c r="L282" s="128"/>
      <c r="M282" s="128"/>
      <c r="N282" s="128"/>
      <c r="O282" s="128"/>
      <c r="P282" s="8">
        <v>9.0</v>
      </c>
      <c r="Q282" s="128"/>
      <c r="R282" s="128"/>
      <c r="S282" s="128"/>
      <c r="T282" s="128"/>
      <c r="U282" s="128"/>
      <c r="V282" s="174">
        <v>2.0</v>
      </c>
      <c r="W282" s="174">
        <v>16.0</v>
      </c>
      <c r="X282" s="174">
        <v>4.0</v>
      </c>
      <c r="Z282" s="161"/>
      <c r="AH282" s="128"/>
      <c r="AI282" s="162"/>
      <c r="AJ282" s="162"/>
      <c r="AK282" s="162"/>
      <c r="AL282" s="162"/>
      <c r="AM282" s="128"/>
      <c r="AN282" s="128"/>
      <c r="AR282" s="128"/>
      <c r="AS282" s="128"/>
      <c r="AT282" s="128"/>
      <c r="AU282" s="128"/>
      <c r="AV282" s="128"/>
    </row>
    <row r="283" ht="16.5" customHeight="1">
      <c r="A283" s="170">
        <v>43894.0</v>
      </c>
      <c r="B283" s="8" t="s">
        <v>208</v>
      </c>
      <c r="F283" s="128"/>
      <c r="G283" s="128"/>
      <c r="H283" s="128"/>
      <c r="I283" s="128"/>
      <c r="L283" s="128"/>
      <c r="M283" s="128"/>
      <c r="N283" s="128"/>
      <c r="O283" s="128"/>
      <c r="P283" s="8">
        <v>6.0</v>
      </c>
      <c r="Q283" s="128"/>
      <c r="R283" s="128"/>
      <c r="S283" s="128"/>
      <c r="T283" s="128"/>
      <c r="U283" s="128"/>
      <c r="V283" s="174">
        <v>2.0</v>
      </c>
      <c r="W283" s="174">
        <v>10.0</v>
      </c>
      <c r="X283" s="174">
        <v>7.0</v>
      </c>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469D7288-A533-4D40-85E6-54ACBFE00885}" filter="1" showAutoFilter="1">
      <autoFilter ref="$A$2:$AI$3005">
        <filterColumn colId="1">
          <filters/>
        </filterColumn>
      </autoFilter>
    </customSheetView>
    <customSheetView guid="{DF0196A2-3D7B-460A-8DD6-6EE6E666879C}" filter="1" showAutoFilter="1">
      <autoFilter ref="$A$2:$AI$3005">
        <filterColumn colId="1">
          <filters/>
        </filterColumn>
      </autoFilter>
    </customSheetView>
    <customSheetView guid="{01CB9897-1829-498C-8A46-16EC09B6FD9C}" filter="1" showAutoFilter="1">
      <autoFilter ref="$A$2:$AI$3005">
        <filterColumn colId="1">
          <filters/>
        </filterColumn>
      </autoFilter>
    </customSheetView>
    <customSheetView guid="{79FE5E6A-7A9E-4AED-9347-716744015B2D}" filter="1" showAutoFilter="1">
      <autoFilter ref="$A$2:$AI$3005">
        <filterColumn colId="1">
          <filters/>
        </filterColumn>
      </autoFilter>
    </customSheetView>
    <customSheetView guid="{44A758CB-39FC-4748-84A0-D3361CF44F0F}" filter="1" showAutoFilter="1">
      <autoFilter ref="$A$2:$AI$3005">
        <filterColumn colId="1">
          <filters/>
        </filterColumn>
      </autoFilter>
    </customSheetView>
    <customSheetView guid="{4EDDE649-3D39-4F3A-B5F0-44E9DAD50326}" filter="1" showAutoFilter="1">
      <autoFilter ref="$A$2:$AI$3005">
        <filterColumn colId="1">
          <filters/>
        </filterColumn>
      </autoFilter>
    </customSheetView>
    <customSheetView guid="{DE1027FC-B644-4D27-B097-6F8EC4C60A43}" filter="1" showAutoFilter="1">
      <autoFilter ref="$A$2:$AI$3005">
        <filterColumn colId="1">
          <filters/>
        </filterColumn>
      </autoFilter>
    </customSheetView>
    <customSheetView guid="{E7E12748-3A4D-40BA-B28D-44157D3CF449}" filter="1" showAutoFilter="1">
      <autoFilter ref="$A$2:$AI$3005">
        <filterColumn colId="1">
          <filters/>
        </filterColumn>
      </autoFilter>
    </customSheetView>
    <customSheetView guid="{22630252-60F3-40CF-BCD5-B6945D618BF7}" filter="1" showAutoFilter="1">
      <autoFilter ref="$A$2:$AI$3005">
        <filterColumn colId="1">
          <filters blank="1"/>
        </filterColumn>
        <sortState ref="A2:AI3005">
          <sortCondition ref="B2:B3005"/>
        </sortState>
      </autoFilter>
    </customSheetView>
    <customSheetView guid="{88DFADC5-2F73-44A7-ADF0-39571F1F5536}" filter="1" showAutoFilter="1">
      <autoFilter ref="$A$2:$AI$3005">
        <filterColumn colId="1">
          <filters/>
        </filterColumn>
      </autoFilter>
    </customSheetView>
    <customSheetView guid="{137C6022-34BD-4A60-83C1-5DC980BB2EB5}" filter="1" showAutoFilter="1">
      <autoFilter ref="$A$2:$AI$3005">
        <filterColumn colId="1">
          <filters blank="1"/>
        </filterColumn>
      </autoFilter>
    </customSheetView>
    <customSheetView guid="{6422D8E4-3E90-4FC0-8EF0-4430F1D881D1}" filter="1" showAutoFilter="1">
      <autoFilter ref="$A$2:$AI$3005">
        <filterColumn colId="1">
          <filters/>
        </filterColumn>
      </autoFilter>
    </customSheetView>
    <customSheetView guid="{7A758944-77C2-4C6D-A3D6-EF860A7CB02E}" filter="1" showAutoFilter="1">
      <autoFilter ref="$A$2:$AI$3005">
        <filterColumn colId="1">
          <filters/>
        </filterColumn>
      </autoFilter>
    </customSheetView>
    <customSheetView guid="{4FC24379-F328-4D8A-B8F3-1F3720221839}" filter="1" showAutoFilter="1">
      <autoFilter ref="$A$2:$AI$3005">
        <filterColumn colId="1">
          <filters/>
        </filterColumn>
      </autoFilter>
    </customSheetView>
    <customSheetView guid="{C9131E51-D216-43D1-9679-1F84CB456523}" filter="1" showAutoFilter="1">
      <autoFilter ref="$A$2:$AI$3005">
        <filterColumn colId="1">
          <filters/>
        </filterColumn>
      </autoFilter>
    </customSheetView>
    <customSheetView guid="{53F9347A-6498-487D-AAB5-9C43363B8036}" filter="1" showAutoFilter="1">
      <autoFilter ref="$A$2:$AI$3005">
        <filterColumn colId="1">
          <filters/>
        </filterColumn>
      </autoFilter>
    </customSheetView>
    <customSheetView guid="{AD901E26-D79A-48B3-BB0A-3403845ED9A3}" filter="1" showAutoFilter="1">
      <autoFilter ref="$A$2:$AI$3005">
        <filterColumn colId="1">
          <filters/>
        </filterColumn>
      </autoFilter>
    </customSheetView>
    <customSheetView guid="{DE375CBC-C7A7-4B1F-88C5-BC386FDCFF80}" filter="1" showAutoFilter="1">
      <autoFilter ref="$A$2:$AI$3005">
        <filterColumn colId="1">
          <filters/>
        </filterColumn>
      </autoFilter>
    </customSheetView>
    <customSheetView guid="{A3A9B0FF-D2F7-46A6-B6C9-9F84481499A3}" filter="1" showAutoFilter="1">
      <autoFilter ref="$A$2:$AI$3005">
        <filterColumn colId="1">
          <filters blank="1"/>
        </filterColumn>
      </autoFilter>
    </customSheetView>
    <customSheetView guid="{6B13D6C2-63AC-4A1E-9F43-5F914F5A4654}" filter="1" showAutoFilter="1">
      <autoFilter ref="$A$2:$AI$3005">
        <filterColumn colId="1">
          <filters/>
        </filterColumn>
      </autoFilter>
    </customSheetView>
    <customSheetView guid="{6076533E-CBBC-4450-8A27-0D0242D271D5}" filter="1" showAutoFilter="1">
      <autoFilter ref="$A$2:$AI$3005">
        <filterColumn colId="1">
          <filters/>
        </filterColumn>
      </autoFilter>
    </customSheetView>
    <customSheetView guid="{2DBC1958-C940-4EC1-A2FB-EA60E1438998}" filter="1" showAutoFilter="1">
      <autoFilter ref="$A$2:$AI$3005">
        <filterColumn colId="1">
          <filters/>
        </filterColumn>
      </autoFilter>
    </customSheetView>
    <customSheetView guid="{A4DCB81E-195C-44B7-8A2D-EBE8497BDBB1}" filter="1" showAutoFilter="1">
      <autoFilter ref="$A$2:$AI$3005">
        <sortState ref="A2:AI3005">
          <sortCondition ref="B2:B3005"/>
        </sortState>
      </autoFilter>
    </customSheetView>
    <customSheetView guid="{71BF2BE0-AEC9-4494-84CD-250D4942026A}" filter="1" showAutoFilter="1">
      <autoFilter ref="$A$2:$AI$3005">
        <filterColumn colId="1">
          <filters/>
        </filterColumn>
      </autoFilter>
    </customSheetView>
    <customSheetView guid="{E0681A1C-C876-415E-A043-DB0D61361362}" filter="1" showAutoFilter="1">
      <autoFilter ref="$A$2:$AI$3005">
        <filterColumn colId="1">
          <filters/>
        </filterColumn>
      </autoFilter>
    </customSheetView>
    <customSheetView guid="{D458DD56-B963-4A25-9898-AA877402E416}" filter="1" showAutoFilter="1">
      <autoFilter ref="$A$2:$AI$3005">
        <filterColumn colId="1">
          <filters blank="1"/>
        </filterColumn>
      </autoFilter>
    </customSheetView>
    <customSheetView guid="{F12A3440-673D-48F8-876F-BA11B2AE3F55}" filter="1" showAutoFilter="1">
      <autoFilter ref="$A$2:$AI$3005">
        <filterColumn colId="1">
          <filters blank="1"/>
        </filterColumn>
      </autoFilter>
    </customSheetView>
    <customSheetView guid="{83F54500-F839-4A8C-A689-191AF7840DE6}" filter="1" showAutoFilter="1">
      <autoFilter ref="$A$2:$AI$3005">
        <filterColumn colId="1">
          <filters/>
        </filterColumn>
      </autoFilter>
    </customSheetView>
    <customSheetView guid="{7BC8AD44-CCB0-4DD7-A66B-FC3DFD3FF903}" filter="1" showAutoFilter="1">
      <autoFilter ref="$A$2:$AI$3005">
        <filterColumn colId="1">
          <filters/>
        </filterColumn>
      </autoFilter>
    </customSheetView>
    <customSheetView guid="{EA8E388E-53DB-4905-B35B-E4C25862B19E}" filter="1" showAutoFilter="1">
      <autoFilter ref="$A$2:$AI$3005">
        <filterColumn colId="1">
          <filters/>
        </filterColumn>
      </autoFilter>
    </customSheetView>
    <customSheetView guid="{A39B3D79-CB46-46BC-985B-4615389DB1D1}" filter="1" showAutoFilter="1">
      <autoFilter ref="$A$2:$AI$3005"/>
    </customSheetView>
    <customSheetView guid="{065EE7A3-CBC8-4AA3-81D8-93FCDB0905A9}" filter="1" showAutoFilter="1">
      <autoFilter ref="$A$2:$AI$3005">
        <filterColumn colId="1">
          <filters/>
        </filterColumn>
      </autoFilter>
    </customSheetView>
    <customSheetView guid="{9B033BCC-CBD4-433C-B58E-94BE6D6B6ECB}" filter="1" showAutoFilter="1">
      <autoFilter ref="$A$2:$AI$3005">
        <filterColumn colId="1">
          <filters blank="1"/>
        </filterColumn>
      </autoFilter>
    </customSheetView>
    <customSheetView guid="{5C08D1F1-5244-4BD2-B2EB-EF89FC839E06}" filter="1" showAutoFilter="1">
      <autoFilter ref="$A$2:$AI$3005">
        <sortState ref="A2:AI3005">
          <sortCondition descending="1" ref="B2:B3005"/>
        </sortState>
      </autoFilter>
    </customSheetView>
    <customSheetView guid="{605FEAD5-4087-42BA-B46C-8C6F0CD71D14}" filter="1" showAutoFilter="1">
      <autoFilter ref="$A$2:$AI$3005">
        <filterColumn colId="1">
          <filters/>
        </filterColumn>
      </autoFilter>
    </customSheetView>
    <customSheetView guid="{11034AED-D214-4EB6-88AB-FCA728C9EF91}" filter="1" showAutoFilter="1">
      <autoFilter ref="$A$2:$AI$3005">
        <sortState ref="A2:AI3005">
          <sortCondition ref="B2:B3005"/>
        </sortState>
      </autoFilter>
    </customSheetView>
    <customSheetView guid="{D14C152D-976B-4C31-85E5-27BFC1FE786B}" filter="1" showAutoFilter="1">
      <autoFilter ref="$A$2:$AI$3005">
        <filterColumn colId="1">
          <filters/>
        </filterColumn>
      </autoFilter>
    </customSheetView>
    <customSheetView guid="{10AA2B48-F5D6-4C41-8EF7-FA59D7132401}" filter="1" showAutoFilter="1">
      <autoFilter ref="$A$2:$AI$3005">
        <filterColumn colId="1">
          <filters/>
        </filterColumn>
      </autoFilter>
    </customSheetView>
    <customSheetView guid="{63CCC41C-3F2C-4118-BDE9-5829490DE70D}" filter="1" showAutoFilter="1">
      <autoFilter ref="$A$2:$AI$3005">
        <filterColumn colId="1">
          <filters blank="1"/>
        </filterColumn>
      </autoFilter>
    </customSheetView>
    <customSheetView guid="{5FD06D53-6673-4E62-A2F9-D968B89E7524}" filter="1" showAutoFilter="1">
      <autoFilter ref="$A$2:$AI$3005">
        <filterColumn colId="1">
          <filters/>
        </filterColumn>
      </autoFilter>
    </customSheetView>
    <customSheetView guid="{23BA302F-98FD-4DE7-B2EC-0A9ECEDB72D7}" filter="1" showAutoFilter="1">
      <autoFilter ref="$A$2:$AI$3005">
        <filterColumn colId="1">
          <filters/>
        </filterColumn>
      </autoFilter>
    </customSheetView>
    <customSheetView guid="{F4465E3E-32C1-4EE2-97AF-DEA7F4727A03}" filter="1" showAutoFilter="1">
      <autoFilter ref="$A$2:$AI$3005">
        <filterColumn colId="1">
          <filters/>
        </filterColumn>
      </autoFilter>
    </customSheetView>
    <customSheetView guid="{5C186977-E5BC-4D20-9A5A-ACCDF2E902A6}" filter="1" showAutoFilter="1">
      <autoFilter ref="$A$2:$AI$3005">
        <filterColumn colId="1">
          <filters/>
        </filterColumn>
      </autoFilter>
    </customSheetView>
    <customSheetView guid="{4DB423EF-869D-4FC0-98A5-275550BB367E}" filter="1" showAutoFilter="1">
      <autoFilter ref="$A$2:$AI$3005">
        <filterColumn colId="1">
          <filters blank="1"/>
        </filterColumn>
      </autoFilter>
    </customSheetView>
    <customSheetView guid="{A06C4805-C7C2-4464-92E5-E3F4B922A8DD}" filter="1" showAutoFilter="1">
      <autoFilter ref="$A$2:$AI$3005">
        <filterColumn colId="1">
          <filters/>
        </filterColumn>
      </autoFilter>
    </customSheetView>
    <customSheetView guid="{AB6F9F19-D33B-4CA8-877B-F8CB10196410}" filter="1" showAutoFilter="1">
      <autoFilter ref="$A$2:$AI$3005">
        <filterColumn colId="1">
          <filters/>
        </filterColumn>
      </autoFilter>
    </customSheetView>
    <customSheetView guid="{87A3555B-1449-484A-98A0-A632C493525C}" filter="1" showAutoFilter="1">
      <autoFilter ref="$A$2:$AI$3005">
        <filterColumn colId="1">
          <filters/>
        </filterColumn>
      </autoFilter>
    </customSheetView>
    <customSheetView guid="{7A16578B-AA50-46ED-B521-EB451B8FFEF7}" filter="1" showAutoFilter="1">
      <autoFilter ref="$A$2:$AI$3005">
        <filterColumn colId="1">
          <filters/>
        </filterColumn>
      </autoFilter>
    </customSheetView>
    <customSheetView guid="{E2CF32E0-2AB6-45FC-89D5-430F179EF9A5}" filter="1" showAutoFilter="1">
      <autoFilter ref="$A$2:$AI$3005">
        <filterColumn colId="1">
          <filters/>
        </filterColumn>
      </autoFilter>
    </customSheetView>
    <customSheetView guid="{EC727521-39D6-412B-8C82-84F1FE37E7E2}" filter="1" showAutoFilter="1">
      <autoFilter ref="$A$2:$AI$3005">
        <filterColumn colId="1">
          <filters/>
        </filterColumn>
      </autoFilter>
    </customSheetView>
    <customSheetView guid="{7C23F161-7E95-48EB-9BCD-D3910478212F}" filter="1" showAutoFilter="1">
      <autoFilter ref="$A$2:$AI$3005">
        <filterColumn colId="1">
          <filters/>
        </filterColumn>
      </autoFilter>
    </customSheetView>
    <customSheetView guid="{A891E31D-143B-4D57-9CAE-23C32D2419AB}" filter="1" showAutoFilter="1">
      <autoFilter ref="$A$2:$AI$3005">
        <filterColumn colId="1">
          <filters blank="1"/>
        </filterColumn>
      </autoFilter>
    </customSheetView>
    <customSheetView guid="{CABD22BF-5DF2-4D93-BEBC-7A4C16C517D4}" filter="1" showAutoFilter="1">
      <autoFilter ref="$A$2:$AI$3005">
        <filterColumn colId="1">
          <filters blank="1"/>
        </filterColumn>
      </autoFilter>
    </customSheetView>
    <customSheetView guid="{8E6FC2EF-B733-4FAF-9786-0C1D76391005}" filter="1" showAutoFilter="1">
      <autoFilter ref="$A$2:$AI$3005">
        <filterColumn colId="1">
          <filters blank="1"/>
        </filterColumn>
      </autoFilter>
    </customSheetView>
    <customSheetView guid="{215AA88E-B5CE-4A0B-8049-20673CD8D676}" filter="1" showAutoFilter="1">
      <autoFilter ref="$A$2:$AI$3005">
        <filterColumn colId="1">
          <filters/>
        </filterColumn>
      </autoFilter>
    </customSheetView>
    <customSheetView guid="{CBEB34EA-278F-4952-A21E-7191C27A6D1B}" filter="1" showAutoFilter="1">
      <autoFilter ref="$A$2:$AI$3005">
        <filterColumn colId="1">
          <filters/>
        </filterColumn>
      </autoFilter>
    </customSheetView>
    <customSheetView guid="{F12A3440-673D-48F8-876F-BA11B2AE3F55}" filter="1" showAutoFilter="1">
      <autoFilter ref="$A$2:$AI$3005">
        <filterColumn colId="1">
          <filters/>
        </filterColumn>
      </autoFilter>
    </customSheetView>
    <customSheetView guid="{9718278B-3BB9-4F0C-88A1-85E56963BE24}" filter="1" showAutoFilter="1">
      <autoFilter ref="$A$2:$AI$3005">
        <filterColumn colId="1">
          <filters blank="1"/>
        </filterColumn>
        <sortState ref="A2:AI3005">
          <sortCondition ref="B2:B3005"/>
        </sortState>
      </autoFilter>
    </customSheetView>
    <customSheetView guid="{D536F5CF-4F7E-434F-8BFD-A5C59BC062DE}" filter="1" showAutoFilter="1">
      <autoFilter ref="$A$2:$AI$3005">
        <filterColumn colId="1">
          <filters/>
        </filterColumn>
      </autoFilter>
    </customSheetView>
    <customSheetView guid="{4BC34A79-4538-457E-BBCC-227659E3CC6F}" filter="1" showAutoFilter="1">
      <autoFilter ref="$A$2:$AI$3005">
        <filterColumn colId="1">
          <filters/>
        </filterColumn>
      </autoFilter>
    </customSheetView>
    <customSheetView guid="{DE690876-78D2-4C66-A7DA-F21AEC538B3C}" filter="1" showAutoFilter="1">
      <autoFilter ref="$A$2:$AI$3005">
        <filterColumn colId="1">
          <filters>
            <filter val="NH"/>
          </filters>
        </filterColumn>
      </autoFilter>
    </customSheetView>
    <customSheetView guid="{E9956903-DE7D-45A5-A509-403E7F6BD3C1}" filter="1" showAutoFilter="1">
      <autoFilter ref="$A$2:$AP$3005">
        <filterColumn colId="1">
          <filters blank="1"/>
        </filterColumn>
      </autoFilter>
    </customSheetView>
    <customSheetView guid="{6C8A2B68-01AA-414D-84D0-150A8CB4675A}" filter="1" showAutoFilter="1">
      <autoFilter ref="$A$2:$AP$3005">
        <sortState ref="A2:AP3005">
          <sortCondition ref="B2:B3005"/>
        </sortState>
      </autoFilter>
    </customSheetView>
  </customSheetView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80">
        <v>44174.0</v>
      </c>
      <c r="B3" s="181" t="s">
        <v>206</v>
      </c>
      <c r="C3" s="128"/>
      <c r="D3" s="128"/>
      <c r="E3" s="128"/>
      <c r="F3" s="128"/>
      <c r="G3" s="128"/>
      <c r="H3" s="128"/>
      <c r="I3" s="128"/>
      <c r="J3" s="128"/>
      <c r="K3" s="128"/>
      <c r="L3" s="181">
        <v>12347.0</v>
      </c>
      <c r="M3" s="181">
        <v>1105.0</v>
      </c>
      <c r="N3" s="181">
        <v>11242.0</v>
      </c>
      <c r="O3" s="181">
        <v>1140695.0</v>
      </c>
      <c r="P3" s="181">
        <v>1199933.0</v>
      </c>
      <c r="Q3" s="128"/>
      <c r="R3" s="128"/>
      <c r="S3" s="181">
        <v>84227.0</v>
      </c>
      <c r="T3" s="181">
        <v>1922.0</v>
      </c>
      <c r="U3" s="181">
        <v>359437.0</v>
      </c>
      <c r="V3" s="181">
        <v>86149.0</v>
      </c>
      <c r="W3" s="181">
        <v>275209.0</v>
      </c>
      <c r="Y3" s="181">
        <v>284.0</v>
      </c>
      <c r="Z3" s="182">
        <v>2984.0</v>
      </c>
      <c r="AA3" s="174">
        <v>41.0</v>
      </c>
      <c r="AB3" s="174">
        <v>460.0</v>
      </c>
      <c r="AC3" s="128"/>
      <c r="AE3" s="181">
        <v>80515.0</v>
      </c>
      <c r="AF3" s="181">
        <v>1086.0</v>
      </c>
      <c r="AI3" s="183">
        <v>44174.08263888889</v>
      </c>
      <c r="AJ3" s="183">
        <v>44174.7125</v>
      </c>
      <c r="AK3" s="181" t="s">
        <v>353</v>
      </c>
      <c r="AL3" s="181" t="s">
        <v>316</v>
      </c>
      <c r="AM3" s="181" t="s">
        <v>551</v>
      </c>
      <c r="AN3" s="181" t="s">
        <v>311</v>
      </c>
      <c r="AO3" s="120"/>
      <c r="AQ3" s="128"/>
      <c r="AR3" s="128"/>
      <c r="AS3" s="128"/>
      <c r="AT3" s="128"/>
      <c r="AU3" s="128"/>
      <c r="AV3" s="128"/>
    </row>
    <row r="4" ht="16.5" customHeight="1">
      <c r="A4" s="180">
        <v>44173.0</v>
      </c>
      <c r="B4" s="181" t="s">
        <v>206</v>
      </c>
      <c r="C4" s="128"/>
      <c r="D4" s="128"/>
      <c r="E4" s="128"/>
      <c r="F4" s="128"/>
      <c r="G4" s="128"/>
      <c r="H4" s="128"/>
      <c r="I4" s="128"/>
      <c r="J4" s="128"/>
      <c r="K4" s="128"/>
      <c r="L4" s="181">
        <v>12347.0</v>
      </c>
      <c r="M4" s="181">
        <v>1105.0</v>
      </c>
      <c r="N4" s="181">
        <v>11242.0</v>
      </c>
      <c r="O4" s="181">
        <v>1136485.0</v>
      </c>
      <c r="P4" s="181">
        <v>1196950.0</v>
      </c>
      <c r="Q4" s="128"/>
      <c r="R4" s="128"/>
      <c r="S4" s="181">
        <v>83342.0</v>
      </c>
      <c r="T4" s="128"/>
      <c r="U4" s="181">
        <v>358279.0</v>
      </c>
      <c r="V4" s="181">
        <v>83342.0</v>
      </c>
      <c r="W4" s="181">
        <v>274937.0</v>
      </c>
      <c r="Y4" s="181">
        <v>304.0</v>
      </c>
      <c r="Z4" s="182">
        <v>2896.0</v>
      </c>
      <c r="AA4" s="174">
        <v>45.0</v>
      </c>
      <c r="AB4" s="174">
        <v>452.0</v>
      </c>
      <c r="AC4" s="128"/>
      <c r="AE4" s="181">
        <v>77562.0</v>
      </c>
      <c r="AF4" s="181">
        <v>1028.0</v>
      </c>
      <c r="AI4" s="183">
        <v>44173.08263888889</v>
      </c>
      <c r="AJ4" s="183">
        <v>44173.7375</v>
      </c>
      <c r="AK4" s="181" t="s">
        <v>331</v>
      </c>
      <c r="AL4" s="181" t="s">
        <v>411</v>
      </c>
      <c r="AM4" s="181" t="s">
        <v>551</v>
      </c>
      <c r="AN4" s="181" t="s">
        <v>311</v>
      </c>
      <c r="AO4" s="120"/>
      <c r="AQ4" s="128"/>
      <c r="AR4" s="128"/>
      <c r="AS4" s="128"/>
      <c r="AT4" s="128"/>
      <c r="AU4" s="128"/>
      <c r="AV4" s="128"/>
    </row>
    <row r="5" ht="16.5" customHeight="1">
      <c r="A5" s="180">
        <v>44172.0</v>
      </c>
      <c r="B5" s="181" t="s">
        <v>206</v>
      </c>
      <c r="C5" s="128"/>
      <c r="D5" s="128"/>
      <c r="E5" s="128"/>
      <c r="F5" s="128"/>
      <c r="G5" s="128"/>
      <c r="H5" s="128"/>
      <c r="I5" s="128"/>
      <c r="J5" s="128"/>
      <c r="K5" s="128"/>
      <c r="L5" s="181">
        <v>12347.0</v>
      </c>
      <c r="M5" s="181">
        <v>1105.0</v>
      </c>
      <c r="N5" s="181">
        <v>11242.0</v>
      </c>
      <c r="O5" s="181">
        <v>1136485.0</v>
      </c>
      <c r="P5" s="181">
        <v>1196950.0</v>
      </c>
      <c r="Q5" s="128"/>
      <c r="R5" s="128"/>
      <c r="S5" s="181">
        <v>83342.0</v>
      </c>
      <c r="T5" s="128"/>
      <c r="U5" s="181">
        <v>358279.0</v>
      </c>
      <c r="V5" s="181">
        <v>83342.0</v>
      </c>
      <c r="W5" s="181">
        <v>274937.0</v>
      </c>
      <c r="Y5" s="181">
        <v>304.0</v>
      </c>
      <c r="Z5" s="182">
        <v>2896.0</v>
      </c>
      <c r="AA5" s="174">
        <v>45.0</v>
      </c>
      <c r="AB5" s="174">
        <v>452.0</v>
      </c>
      <c r="AC5" s="128"/>
      <c r="AE5" s="181">
        <v>77562.0</v>
      </c>
      <c r="AF5" s="181">
        <v>1028.0</v>
      </c>
      <c r="AI5" s="183">
        <v>44172.08263888889</v>
      </c>
      <c r="AJ5" s="183">
        <v>44172.65833333333</v>
      </c>
      <c r="AK5" s="181" t="s">
        <v>339</v>
      </c>
      <c r="AL5" s="181" t="s">
        <v>332</v>
      </c>
      <c r="AM5" s="181" t="s">
        <v>551</v>
      </c>
      <c r="AN5" s="181" t="s">
        <v>311</v>
      </c>
      <c r="AO5" s="120"/>
      <c r="AQ5" s="128"/>
      <c r="AR5" s="128"/>
      <c r="AS5" s="128"/>
      <c r="AT5" s="128"/>
      <c r="AU5" s="128"/>
      <c r="AV5" s="128"/>
    </row>
    <row r="6" ht="16.5" customHeight="1">
      <c r="A6" s="180">
        <v>44171.0</v>
      </c>
      <c r="B6" s="181" t="s">
        <v>206</v>
      </c>
      <c r="C6" s="128"/>
      <c r="D6" s="128"/>
      <c r="E6" s="128"/>
      <c r="F6" s="128"/>
      <c r="G6" s="128"/>
      <c r="H6" s="128"/>
      <c r="I6" s="128"/>
      <c r="J6" s="128"/>
      <c r="K6" s="128"/>
      <c r="L6" s="181">
        <v>12347.0</v>
      </c>
      <c r="M6" s="181">
        <v>1105.0</v>
      </c>
      <c r="N6" s="181">
        <v>11242.0</v>
      </c>
      <c r="O6" s="181">
        <v>1132025.0</v>
      </c>
      <c r="P6" s="181">
        <v>1192122.0</v>
      </c>
      <c r="Q6" s="128"/>
      <c r="R6" s="128"/>
      <c r="S6" s="181">
        <v>82981.0</v>
      </c>
      <c r="T6" s="128"/>
      <c r="U6" s="181">
        <v>357471.0</v>
      </c>
      <c r="V6" s="181">
        <v>82981.0</v>
      </c>
      <c r="W6" s="181">
        <v>274492.0</v>
      </c>
      <c r="Y6" s="181">
        <v>305.0</v>
      </c>
      <c r="Z6" s="182">
        <v>2880.0</v>
      </c>
      <c r="AA6" s="174">
        <v>48.0</v>
      </c>
      <c r="AB6" s="174">
        <v>450.0</v>
      </c>
      <c r="AC6" s="128"/>
      <c r="AE6" s="181">
        <v>76999.0</v>
      </c>
      <c r="AF6" s="181">
        <v>1019.0</v>
      </c>
      <c r="AI6" s="183">
        <v>44171.08263888889</v>
      </c>
      <c r="AJ6" s="183">
        <v>44171.67013888889</v>
      </c>
      <c r="AK6" s="181" t="s">
        <v>374</v>
      </c>
      <c r="AL6" s="181" t="s">
        <v>349</v>
      </c>
      <c r="AM6" s="181" t="s">
        <v>551</v>
      </c>
      <c r="AN6" s="181" t="s">
        <v>311</v>
      </c>
      <c r="AO6" s="120"/>
      <c r="AQ6" s="128"/>
      <c r="AR6" s="128"/>
      <c r="AS6" s="128"/>
      <c r="AT6" s="128"/>
      <c r="AU6" s="128"/>
      <c r="AV6" s="128"/>
    </row>
    <row r="7" ht="16.5" customHeight="1">
      <c r="A7" s="180">
        <v>44170.0</v>
      </c>
      <c r="B7" s="181" t="s">
        <v>206</v>
      </c>
      <c r="C7" s="128"/>
      <c r="D7" s="128"/>
      <c r="E7" s="128"/>
      <c r="F7" s="128"/>
      <c r="G7" s="128"/>
      <c r="H7" s="128"/>
      <c r="I7" s="128"/>
      <c r="J7" s="128"/>
      <c r="K7" s="128"/>
      <c r="L7" s="181">
        <v>12347.0</v>
      </c>
      <c r="M7" s="181">
        <v>1105.0</v>
      </c>
      <c r="N7" s="181">
        <v>11242.0</v>
      </c>
      <c r="O7" s="181">
        <v>1125121.0</v>
      </c>
      <c r="P7" s="181">
        <v>1184610.0</v>
      </c>
      <c r="Q7" s="128"/>
      <c r="R7" s="128"/>
      <c r="S7" s="181">
        <v>82504.0</v>
      </c>
      <c r="T7" s="128"/>
      <c r="U7" s="181">
        <v>356518.0</v>
      </c>
      <c r="V7" s="181">
        <v>82504.0</v>
      </c>
      <c r="W7" s="181">
        <v>274014.0</v>
      </c>
      <c r="Y7" s="181">
        <v>298.0</v>
      </c>
      <c r="Z7" s="182">
        <v>2868.0</v>
      </c>
      <c r="AA7" s="174">
        <v>47.0</v>
      </c>
      <c r="AB7" s="174">
        <v>448.0</v>
      </c>
      <c r="AC7" s="128"/>
      <c r="AE7" s="181">
        <v>76476.0</v>
      </c>
      <c r="AF7" s="181">
        <v>1013.0</v>
      </c>
      <c r="AI7" s="183">
        <v>44170.08263888889</v>
      </c>
      <c r="AJ7" s="183">
        <v>44170.67361111111</v>
      </c>
      <c r="AK7" s="181" t="s">
        <v>341</v>
      </c>
      <c r="AL7" s="181" t="s">
        <v>332</v>
      </c>
      <c r="AM7" s="181" t="s">
        <v>551</v>
      </c>
      <c r="AN7" s="181" t="s">
        <v>311</v>
      </c>
      <c r="AO7" s="120"/>
      <c r="AQ7" s="128"/>
      <c r="AR7" s="128"/>
      <c r="AS7" s="128"/>
      <c r="AT7" s="128"/>
      <c r="AU7" s="128"/>
      <c r="AV7" s="128"/>
    </row>
    <row r="8" ht="16.5" customHeight="1">
      <c r="A8" s="180">
        <v>44169.0</v>
      </c>
      <c r="B8" s="181" t="s">
        <v>206</v>
      </c>
      <c r="C8" s="128"/>
      <c r="D8" s="128"/>
      <c r="E8" s="128"/>
      <c r="F8" s="128"/>
      <c r="G8" s="128"/>
      <c r="H8" s="128"/>
      <c r="I8" s="128"/>
      <c r="J8" s="128"/>
      <c r="K8" s="128"/>
      <c r="L8" s="181">
        <v>12347.0</v>
      </c>
      <c r="M8" s="181">
        <v>1105.0</v>
      </c>
      <c r="N8" s="181">
        <v>11242.0</v>
      </c>
      <c r="O8" s="181">
        <v>1116803.0</v>
      </c>
      <c r="P8" s="181">
        <v>1175440.0</v>
      </c>
      <c r="Q8" s="128"/>
      <c r="R8" s="128"/>
      <c r="S8" s="181">
        <v>81949.0</v>
      </c>
      <c r="T8" s="128"/>
      <c r="U8" s="181">
        <v>355196.0</v>
      </c>
      <c r="V8" s="181">
        <v>81949.0</v>
      </c>
      <c r="W8" s="181">
        <v>273247.0</v>
      </c>
      <c r="Y8" s="181">
        <v>324.0</v>
      </c>
      <c r="Z8" s="182">
        <v>2842.0</v>
      </c>
      <c r="AA8" s="174">
        <v>48.0</v>
      </c>
      <c r="AB8" s="174">
        <v>444.0</v>
      </c>
      <c r="AC8" s="128"/>
      <c r="AE8" s="181">
        <v>75653.0</v>
      </c>
      <c r="AF8" s="181">
        <v>995.0</v>
      </c>
      <c r="AI8" s="183">
        <v>44169.08263888889</v>
      </c>
      <c r="AJ8" s="162"/>
      <c r="AK8" s="128"/>
      <c r="AL8" s="128"/>
      <c r="AM8" s="181" t="s">
        <v>551</v>
      </c>
      <c r="AN8" s="181" t="s">
        <v>311</v>
      </c>
      <c r="AO8" s="120"/>
      <c r="AQ8" s="128"/>
      <c r="AR8" s="128"/>
      <c r="AS8" s="128"/>
      <c r="AT8" s="128"/>
      <c r="AU8" s="128"/>
      <c r="AV8" s="128"/>
    </row>
    <row r="9" ht="16.5" customHeight="1">
      <c r="A9" s="180">
        <v>44168.0</v>
      </c>
      <c r="B9" s="181" t="s">
        <v>206</v>
      </c>
      <c r="C9" s="128"/>
      <c r="D9" s="128"/>
      <c r="E9" s="128"/>
      <c r="F9" s="128"/>
      <c r="G9" s="128"/>
      <c r="H9" s="128"/>
      <c r="I9" s="128"/>
      <c r="J9" s="128"/>
      <c r="K9" s="128"/>
      <c r="L9" s="181">
        <v>12347.0</v>
      </c>
      <c r="M9" s="181">
        <v>1105.0</v>
      </c>
      <c r="N9" s="181">
        <v>11242.0</v>
      </c>
      <c r="O9" s="181">
        <v>1106508.0</v>
      </c>
      <c r="P9" s="181">
        <v>1164267.0</v>
      </c>
      <c r="Q9" s="128"/>
      <c r="R9" s="128"/>
      <c r="S9" s="181">
        <v>81105.0</v>
      </c>
      <c r="T9" s="128"/>
      <c r="U9" s="181">
        <v>353683.0</v>
      </c>
      <c r="V9" s="181">
        <v>81105.0</v>
      </c>
      <c r="W9" s="181">
        <v>272578.0</v>
      </c>
      <c r="Y9" s="181">
        <v>306.0</v>
      </c>
      <c r="Z9" s="182">
        <v>2813.0</v>
      </c>
      <c r="AA9" s="174">
        <v>45.0</v>
      </c>
      <c r="AB9" s="174">
        <v>440.0</v>
      </c>
      <c r="AC9" s="128"/>
      <c r="AE9" s="181">
        <v>74667.0</v>
      </c>
      <c r="AF9" s="181">
        <v>983.0</v>
      </c>
      <c r="AI9" s="183">
        <v>44168.08263888889</v>
      </c>
      <c r="AJ9" s="183">
        <v>44168.69930555555</v>
      </c>
      <c r="AK9" s="181" t="s">
        <v>353</v>
      </c>
      <c r="AL9" s="181" t="s">
        <v>332</v>
      </c>
      <c r="AM9" s="181" t="s">
        <v>551</v>
      </c>
      <c r="AN9" s="181" t="s">
        <v>311</v>
      </c>
      <c r="AO9" s="120"/>
      <c r="AQ9" s="128"/>
      <c r="AR9" s="128"/>
      <c r="AS9" s="128"/>
      <c r="AT9" s="128"/>
      <c r="AU9" s="128"/>
      <c r="AV9" s="128"/>
    </row>
    <row r="10" ht="16.5" customHeight="1">
      <c r="A10" s="180">
        <v>44167.0</v>
      </c>
      <c r="B10" s="181" t="s">
        <v>206</v>
      </c>
      <c r="C10" s="128"/>
      <c r="D10" s="128"/>
      <c r="E10" s="128"/>
      <c r="F10" s="128"/>
      <c r="G10" s="128"/>
      <c r="H10" s="128"/>
      <c r="I10" s="128"/>
      <c r="J10" s="128"/>
      <c r="K10" s="128"/>
      <c r="L10" s="181">
        <v>12055.0</v>
      </c>
      <c r="M10" s="181">
        <v>1007.0</v>
      </c>
      <c r="N10" s="181">
        <v>11048.0</v>
      </c>
      <c r="O10" s="181">
        <v>1096339.0</v>
      </c>
      <c r="P10" s="181">
        <v>1153230.0</v>
      </c>
      <c r="Q10" s="128"/>
      <c r="R10" s="128"/>
      <c r="S10" s="181">
        <v>80135.0</v>
      </c>
      <c r="T10" s="128"/>
      <c r="U10" s="181">
        <v>351652.0</v>
      </c>
      <c r="V10" s="181">
        <v>80135.0</v>
      </c>
      <c r="W10" s="181">
        <v>271517.0</v>
      </c>
      <c r="Y10" s="181">
        <v>316.0</v>
      </c>
      <c r="Z10" s="182">
        <v>2791.0</v>
      </c>
      <c r="AA10" s="174">
        <v>38.0</v>
      </c>
      <c r="AB10" s="174">
        <v>435.0</v>
      </c>
      <c r="AC10" s="128"/>
      <c r="AE10" s="181">
        <v>73933.0</v>
      </c>
      <c r="AF10" s="181">
        <v>972.0</v>
      </c>
      <c r="AI10" s="183">
        <v>44167.08263888889</v>
      </c>
      <c r="AJ10" s="183">
        <v>44167.705555555556</v>
      </c>
      <c r="AK10" s="181" t="s">
        <v>309</v>
      </c>
      <c r="AL10" s="181" t="s">
        <v>361</v>
      </c>
      <c r="AM10" s="181" t="s">
        <v>551</v>
      </c>
      <c r="AN10" s="181" t="s">
        <v>311</v>
      </c>
      <c r="AO10" s="120"/>
      <c r="AQ10" s="128"/>
      <c r="AR10" s="128"/>
      <c r="AS10" s="128"/>
      <c r="AT10" s="128"/>
      <c r="AU10" s="128"/>
      <c r="AV10" s="128"/>
    </row>
    <row r="11" ht="16.5" customHeight="1">
      <c r="A11" s="180">
        <v>44166.0</v>
      </c>
      <c r="B11" s="181" t="s">
        <v>206</v>
      </c>
      <c r="C11" s="128"/>
      <c r="D11" s="128"/>
      <c r="E11" s="128"/>
      <c r="F11" s="128"/>
      <c r="G11" s="128"/>
      <c r="H11" s="128"/>
      <c r="I11" s="128"/>
      <c r="J11" s="128"/>
      <c r="K11" s="128"/>
      <c r="L11" s="181">
        <v>12055.0</v>
      </c>
      <c r="M11" s="181">
        <v>1007.0</v>
      </c>
      <c r="N11" s="181">
        <v>11048.0</v>
      </c>
      <c r="O11" s="181">
        <v>1091144.0</v>
      </c>
      <c r="P11" s="181">
        <v>1147587.0</v>
      </c>
      <c r="Q11" s="128"/>
      <c r="R11" s="128"/>
      <c r="S11" s="181">
        <v>79655.0</v>
      </c>
      <c r="T11" s="128"/>
      <c r="U11" s="181">
        <v>350834.0</v>
      </c>
      <c r="V11" s="181">
        <v>79655.0</v>
      </c>
      <c r="W11" s="181">
        <v>271183.0</v>
      </c>
      <c r="Y11" s="181">
        <v>320.0</v>
      </c>
      <c r="Z11" s="182">
        <v>2751.0</v>
      </c>
      <c r="AA11" s="174">
        <v>35.0</v>
      </c>
      <c r="AB11" s="174">
        <v>430.0</v>
      </c>
      <c r="AC11" s="128"/>
      <c r="AE11" s="181">
        <v>73015.0</v>
      </c>
      <c r="AF11" s="181">
        <v>960.0</v>
      </c>
      <c r="AI11" s="183">
        <v>44166.08263888889</v>
      </c>
      <c r="AJ11" s="183">
        <v>44166.69097222222</v>
      </c>
      <c r="AK11" s="181" t="s">
        <v>467</v>
      </c>
      <c r="AL11" s="181" t="s">
        <v>353</v>
      </c>
      <c r="AM11" s="181" t="s">
        <v>551</v>
      </c>
      <c r="AN11" s="181" t="s">
        <v>311</v>
      </c>
      <c r="AO11" s="120"/>
      <c r="AQ11" s="128"/>
      <c r="AR11" s="128"/>
      <c r="AS11" s="128"/>
      <c r="AT11" s="128"/>
      <c r="AU11" s="128"/>
      <c r="AV11" s="128"/>
    </row>
    <row r="12" ht="16.5" customHeight="1">
      <c r="A12" s="180">
        <v>44165.0</v>
      </c>
      <c r="B12" s="181" t="s">
        <v>206</v>
      </c>
      <c r="C12" s="128"/>
      <c r="D12" s="128"/>
      <c r="E12" s="128"/>
      <c r="F12" s="128"/>
      <c r="G12" s="128"/>
      <c r="H12" s="128"/>
      <c r="I12" s="128"/>
      <c r="J12" s="128"/>
      <c r="K12" s="128"/>
      <c r="L12" s="181">
        <v>12055.0</v>
      </c>
      <c r="M12" s="181">
        <v>1007.0</v>
      </c>
      <c r="N12" s="181">
        <v>11048.0</v>
      </c>
      <c r="O12" s="181">
        <v>1088089.0</v>
      </c>
      <c r="P12" s="181">
        <v>1144256.0</v>
      </c>
      <c r="Q12" s="128"/>
      <c r="R12" s="128"/>
      <c r="S12" s="181">
        <v>79252.0</v>
      </c>
      <c r="T12" s="128"/>
      <c r="U12" s="181">
        <v>350217.0</v>
      </c>
      <c r="V12" s="181">
        <v>79252.0</v>
      </c>
      <c r="W12" s="181">
        <v>270965.0</v>
      </c>
      <c r="Y12" s="181">
        <v>333.0</v>
      </c>
      <c r="Z12" s="182">
        <v>2708.0</v>
      </c>
      <c r="AA12" s="174">
        <v>38.0</v>
      </c>
      <c r="AB12" s="174">
        <v>425.0</v>
      </c>
      <c r="AC12" s="128"/>
      <c r="AE12" s="181">
        <v>71848.0</v>
      </c>
      <c r="AF12" s="181">
        <v>933.0</v>
      </c>
      <c r="AI12" s="183">
        <v>44165.08263888889</v>
      </c>
      <c r="AJ12" s="183">
        <v>44165.67916666667</v>
      </c>
      <c r="AK12" s="181" t="s">
        <v>309</v>
      </c>
      <c r="AL12" s="181" t="s">
        <v>326</v>
      </c>
      <c r="AM12" s="181" t="s">
        <v>551</v>
      </c>
      <c r="AN12" s="181" t="s">
        <v>311</v>
      </c>
      <c r="AO12" s="120"/>
      <c r="AQ12" s="128"/>
      <c r="AR12" s="128"/>
      <c r="AS12" s="128"/>
      <c r="AT12" s="128"/>
      <c r="AU12" s="128"/>
      <c r="AV12" s="128"/>
    </row>
    <row r="13" ht="16.5" customHeight="1">
      <c r="A13" s="180">
        <v>44164.0</v>
      </c>
      <c r="B13" s="181" t="s">
        <v>206</v>
      </c>
      <c r="C13" s="128"/>
      <c r="D13" s="128"/>
      <c r="E13" s="128"/>
      <c r="F13" s="128"/>
      <c r="G13" s="128"/>
      <c r="H13" s="128"/>
      <c r="I13" s="128"/>
      <c r="J13" s="128"/>
      <c r="K13" s="128"/>
      <c r="L13" s="181">
        <v>12055.0</v>
      </c>
      <c r="M13" s="181">
        <v>1007.0</v>
      </c>
      <c r="N13" s="181">
        <v>11048.0</v>
      </c>
      <c r="O13" s="181">
        <v>1081000.0</v>
      </c>
      <c r="P13" s="181">
        <v>1136484.0</v>
      </c>
      <c r="Q13" s="128"/>
      <c r="R13" s="128"/>
      <c r="S13" s="181">
        <v>78658.0</v>
      </c>
      <c r="T13" s="128"/>
      <c r="U13" s="181">
        <v>348939.0</v>
      </c>
      <c r="V13" s="181">
        <v>78658.0</v>
      </c>
      <c r="W13" s="181">
        <v>270281.0</v>
      </c>
      <c r="Y13" s="181">
        <v>337.0</v>
      </c>
      <c r="Z13" s="182">
        <v>2667.0</v>
      </c>
      <c r="AA13" s="174">
        <v>39.0</v>
      </c>
      <c r="AB13" s="174">
        <v>417.0</v>
      </c>
      <c r="AC13" s="128"/>
      <c r="AE13" s="181">
        <v>70901.0</v>
      </c>
      <c r="AF13" s="181">
        <v>921.0</v>
      </c>
      <c r="AI13" s="183">
        <v>44164.08263888889</v>
      </c>
      <c r="AJ13" s="183">
        <v>44164.68611111111</v>
      </c>
      <c r="AK13" s="181" t="s">
        <v>374</v>
      </c>
      <c r="AL13" s="181" t="s">
        <v>360</v>
      </c>
      <c r="AM13" s="181" t="s">
        <v>551</v>
      </c>
      <c r="AN13" s="181" t="s">
        <v>311</v>
      </c>
      <c r="AO13" s="120"/>
      <c r="AQ13" s="128"/>
      <c r="AR13" s="128"/>
      <c r="AS13" s="128"/>
      <c r="AT13" s="128"/>
      <c r="AU13" s="128"/>
      <c r="AV13" s="128"/>
    </row>
    <row r="14" ht="16.5" customHeight="1">
      <c r="A14" s="180">
        <v>44163.0</v>
      </c>
      <c r="B14" s="181" t="s">
        <v>206</v>
      </c>
      <c r="C14" s="128"/>
      <c r="D14" s="128"/>
      <c r="E14" s="128"/>
      <c r="F14" s="128"/>
      <c r="G14" s="128"/>
      <c r="H14" s="128"/>
      <c r="I14" s="128"/>
      <c r="J14" s="128"/>
      <c r="K14" s="128"/>
      <c r="L14" s="181">
        <v>12055.0</v>
      </c>
      <c r="M14" s="181">
        <v>1007.0</v>
      </c>
      <c r="N14" s="181">
        <v>11048.0</v>
      </c>
      <c r="O14" s="181">
        <v>1072080.0</v>
      </c>
      <c r="P14" s="181">
        <v>1126762.0</v>
      </c>
      <c r="Q14" s="128"/>
      <c r="R14" s="128"/>
      <c r="S14" s="181">
        <v>77935.0</v>
      </c>
      <c r="T14" s="128"/>
      <c r="U14" s="181">
        <v>347377.0</v>
      </c>
      <c r="V14" s="181">
        <v>77935.0</v>
      </c>
      <c r="W14" s="181">
        <v>269446.0</v>
      </c>
      <c r="Y14" s="181">
        <v>345.0</v>
      </c>
      <c r="Z14" s="182">
        <v>2649.0</v>
      </c>
      <c r="AA14" s="174">
        <v>43.0</v>
      </c>
      <c r="AB14" s="174">
        <v>416.0</v>
      </c>
      <c r="AC14" s="128"/>
      <c r="AE14" s="181">
        <v>69669.0</v>
      </c>
      <c r="AF14" s="181">
        <v>921.0</v>
      </c>
      <c r="AI14" s="183">
        <v>44163.08263888889</v>
      </c>
      <c r="AJ14" s="183">
        <v>44163.6625</v>
      </c>
      <c r="AK14" s="181" t="s">
        <v>309</v>
      </c>
      <c r="AL14" s="181" t="s">
        <v>361</v>
      </c>
      <c r="AM14" s="181" t="s">
        <v>551</v>
      </c>
      <c r="AN14" s="181" t="s">
        <v>311</v>
      </c>
      <c r="AO14" s="120"/>
      <c r="AQ14" s="128"/>
      <c r="AR14" s="128"/>
      <c r="AS14" s="128"/>
      <c r="AT14" s="128"/>
      <c r="AU14" s="128"/>
      <c r="AV14" s="128"/>
    </row>
    <row r="15" ht="16.5" customHeight="1">
      <c r="A15" s="180">
        <v>44162.0</v>
      </c>
      <c r="B15" s="181" t="s">
        <v>206</v>
      </c>
      <c r="C15" s="128"/>
      <c r="D15" s="128"/>
      <c r="E15" s="128"/>
      <c r="F15" s="128"/>
      <c r="G15" s="128"/>
      <c r="H15" s="128"/>
      <c r="I15" s="128"/>
      <c r="J15" s="128"/>
      <c r="K15" s="128"/>
      <c r="L15" s="181">
        <v>11949.0</v>
      </c>
      <c r="M15" s="181">
        <v>970.0</v>
      </c>
      <c r="N15" s="181">
        <v>10979.0</v>
      </c>
      <c r="O15" s="181">
        <v>1065157.0</v>
      </c>
      <c r="P15" s="181">
        <v>1119225.0</v>
      </c>
      <c r="Q15" s="128"/>
      <c r="R15" s="128"/>
      <c r="S15" s="181">
        <v>77232.0</v>
      </c>
      <c r="T15" s="128"/>
      <c r="U15" s="181">
        <v>346071.0</v>
      </c>
      <c r="V15" s="181">
        <v>77232.0</v>
      </c>
      <c r="W15" s="181">
        <v>268839.0</v>
      </c>
      <c r="Y15" s="181">
        <v>347.0</v>
      </c>
      <c r="Z15" s="182">
        <v>2620.0</v>
      </c>
      <c r="AA15" s="174">
        <v>39.0</v>
      </c>
      <c r="AB15" s="174">
        <v>408.0</v>
      </c>
      <c r="AC15" s="128"/>
      <c r="AE15" s="181">
        <v>68105.0</v>
      </c>
      <c r="AF15" s="181">
        <v>908.0</v>
      </c>
      <c r="AI15" s="183">
        <v>44162.08263888889</v>
      </c>
      <c r="AJ15" s="183">
        <v>44162.69791666667</v>
      </c>
      <c r="AK15" s="181" t="s">
        <v>353</v>
      </c>
      <c r="AL15" s="181" t="s">
        <v>332</v>
      </c>
      <c r="AM15" s="181" t="s">
        <v>551</v>
      </c>
      <c r="AN15" s="181" t="s">
        <v>311</v>
      </c>
      <c r="AO15" s="120"/>
      <c r="AQ15" s="128"/>
      <c r="AR15" s="128"/>
      <c r="AS15" s="128"/>
      <c r="AT15" s="128"/>
      <c r="AU15" s="128"/>
      <c r="AV15" s="128"/>
    </row>
    <row r="16" ht="16.5" customHeight="1">
      <c r="A16" s="180">
        <v>44161.0</v>
      </c>
      <c r="B16" s="181" t="s">
        <v>206</v>
      </c>
      <c r="C16" s="128"/>
      <c r="D16" s="128"/>
      <c r="E16" s="128"/>
      <c r="F16" s="128"/>
      <c r="G16" s="128"/>
      <c r="H16" s="128"/>
      <c r="I16" s="128"/>
      <c r="J16" s="128"/>
      <c r="K16" s="128"/>
      <c r="L16" s="181">
        <v>11523.0</v>
      </c>
      <c r="M16" s="181">
        <v>852.0</v>
      </c>
      <c r="N16" s="181">
        <v>10671.0</v>
      </c>
      <c r="O16" s="181">
        <v>1058014.0</v>
      </c>
      <c r="P16" s="181">
        <v>1111437.0</v>
      </c>
      <c r="Q16" s="128"/>
      <c r="R16" s="128"/>
      <c r="S16" s="181">
        <v>76442.0</v>
      </c>
      <c r="T16" s="128"/>
      <c r="U16" s="181">
        <v>344754.0</v>
      </c>
      <c r="V16" s="181">
        <v>76442.0</v>
      </c>
      <c r="W16" s="181">
        <v>268312.0</v>
      </c>
      <c r="Y16" s="181">
        <v>321.0</v>
      </c>
      <c r="Z16" s="182">
        <v>2608.0</v>
      </c>
      <c r="AA16" s="174">
        <v>33.0</v>
      </c>
      <c r="AB16" s="174">
        <v>407.0</v>
      </c>
      <c r="AC16" s="128"/>
      <c r="AE16" s="181">
        <v>67200.0</v>
      </c>
      <c r="AF16" s="181">
        <v>903.0</v>
      </c>
      <c r="AI16" s="183">
        <v>44161.08263888889</v>
      </c>
      <c r="AJ16" s="183">
        <v>44161.65555555555</v>
      </c>
      <c r="AK16" s="181" t="s">
        <v>309</v>
      </c>
      <c r="AL16" s="181" t="s">
        <v>315</v>
      </c>
      <c r="AM16" s="181" t="s">
        <v>551</v>
      </c>
      <c r="AN16" s="181" t="s">
        <v>311</v>
      </c>
      <c r="AO16" s="120"/>
      <c r="AQ16" s="128"/>
      <c r="AR16" s="128"/>
      <c r="AS16" s="128"/>
      <c r="AT16" s="128"/>
      <c r="AU16" s="128"/>
      <c r="AV16" s="128"/>
    </row>
    <row r="17" ht="16.5" customHeight="1">
      <c r="A17" s="180">
        <v>44160.0</v>
      </c>
      <c r="B17" s="181" t="s">
        <v>206</v>
      </c>
      <c r="C17" s="128"/>
      <c r="D17" s="128"/>
      <c r="E17" s="128"/>
      <c r="F17" s="128"/>
      <c r="G17" s="128"/>
      <c r="H17" s="128"/>
      <c r="I17" s="128"/>
      <c r="J17" s="128"/>
      <c r="K17" s="128"/>
      <c r="L17" s="181">
        <v>11523.0</v>
      </c>
      <c r="M17" s="181">
        <v>852.0</v>
      </c>
      <c r="N17" s="181">
        <v>10671.0</v>
      </c>
      <c r="O17" s="181">
        <v>1049728.0</v>
      </c>
      <c r="P17" s="181">
        <v>1102420.0</v>
      </c>
      <c r="Q17" s="128"/>
      <c r="R17" s="128"/>
      <c r="S17" s="181">
        <v>75478.0</v>
      </c>
      <c r="T17" s="128"/>
      <c r="U17" s="181">
        <v>342835.0</v>
      </c>
      <c r="V17" s="181">
        <v>75478.0</v>
      </c>
      <c r="W17" s="181">
        <v>267359.0</v>
      </c>
      <c r="Y17" s="181">
        <v>321.0</v>
      </c>
      <c r="Z17" s="182">
        <v>2587.0</v>
      </c>
      <c r="AA17" s="174">
        <v>33.0</v>
      </c>
      <c r="AB17" s="174">
        <v>406.0</v>
      </c>
      <c r="AC17" s="128"/>
      <c r="AE17" s="181">
        <v>65976.0</v>
      </c>
      <c r="AF17" s="181">
        <v>893.0</v>
      </c>
      <c r="AI17" s="183">
        <v>44160.08263888889</v>
      </c>
      <c r="AJ17" s="183">
        <v>44160.66111111111</v>
      </c>
      <c r="AK17" s="181" t="s">
        <v>309</v>
      </c>
      <c r="AL17" s="181" t="s">
        <v>325</v>
      </c>
      <c r="AM17" s="181" t="s">
        <v>551</v>
      </c>
      <c r="AN17" s="181" t="s">
        <v>311</v>
      </c>
      <c r="AO17" s="120"/>
      <c r="AQ17" s="128"/>
      <c r="AR17" s="128"/>
      <c r="AS17" s="128"/>
      <c r="AT17" s="128"/>
      <c r="AU17" s="128"/>
      <c r="AV17" s="128"/>
    </row>
    <row r="18" ht="16.5" customHeight="1">
      <c r="A18" s="180">
        <v>44159.0</v>
      </c>
      <c r="B18" s="181" t="s">
        <v>206</v>
      </c>
      <c r="C18" s="128"/>
      <c r="D18" s="128"/>
      <c r="E18" s="128"/>
      <c r="F18" s="128"/>
      <c r="G18" s="128"/>
      <c r="H18" s="128"/>
      <c r="I18" s="128"/>
      <c r="J18" s="128"/>
      <c r="K18" s="128"/>
      <c r="L18" s="181">
        <v>11523.0</v>
      </c>
      <c r="M18" s="181">
        <v>852.0</v>
      </c>
      <c r="N18" s="181">
        <v>10671.0</v>
      </c>
      <c r="O18" s="181">
        <v>1040798.0</v>
      </c>
      <c r="P18" s="181">
        <v>1092803.0</v>
      </c>
      <c r="Q18" s="128"/>
      <c r="R18" s="128"/>
      <c r="S18" s="181">
        <v>74401.0</v>
      </c>
      <c r="T18" s="128"/>
      <c r="U18" s="181">
        <v>341033.0</v>
      </c>
      <c r="V18" s="181">
        <v>74401.0</v>
      </c>
      <c r="W18" s="181">
        <v>266632.0</v>
      </c>
      <c r="Y18" s="181">
        <v>377.0</v>
      </c>
      <c r="Z18" s="182">
        <v>2528.0</v>
      </c>
      <c r="AA18" s="174">
        <v>36.0</v>
      </c>
      <c r="AB18" s="174">
        <v>394.0</v>
      </c>
      <c r="AC18" s="128"/>
      <c r="AE18" s="181">
        <v>64611.0</v>
      </c>
      <c r="AF18" s="181">
        <v>889.0</v>
      </c>
      <c r="AI18" s="183">
        <v>44159.08263888889</v>
      </c>
      <c r="AJ18" s="183">
        <v>44159.67847222222</v>
      </c>
      <c r="AK18" s="181" t="s">
        <v>309</v>
      </c>
      <c r="AL18" s="181" t="s">
        <v>323</v>
      </c>
      <c r="AM18" s="181" t="s">
        <v>551</v>
      </c>
      <c r="AN18" s="181" t="s">
        <v>311</v>
      </c>
      <c r="AO18" s="120"/>
      <c r="AQ18" s="128"/>
      <c r="AR18" s="128"/>
      <c r="AS18" s="128"/>
      <c r="AT18" s="128"/>
      <c r="AU18" s="128"/>
      <c r="AV18" s="128"/>
    </row>
    <row r="19" ht="16.5" customHeight="1">
      <c r="A19" s="180">
        <v>44158.0</v>
      </c>
      <c r="B19" s="181" t="s">
        <v>206</v>
      </c>
      <c r="C19" s="128"/>
      <c r="D19" s="128"/>
      <c r="E19" s="128"/>
      <c r="F19" s="128"/>
      <c r="G19" s="128"/>
      <c r="H19" s="128"/>
      <c r="I19" s="128"/>
      <c r="J19" s="128"/>
      <c r="K19" s="128"/>
      <c r="L19" s="181">
        <v>11523.0</v>
      </c>
      <c r="M19" s="181">
        <v>852.0</v>
      </c>
      <c r="N19" s="181">
        <v>10671.0</v>
      </c>
      <c r="O19" s="181">
        <v>1033394.0</v>
      </c>
      <c r="P19" s="181">
        <v>1084813.0</v>
      </c>
      <c r="Q19" s="128"/>
      <c r="R19" s="128"/>
      <c r="S19" s="181">
        <v>73397.0</v>
      </c>
      <c r="T19" s="128"/>
      <c r="U19" s="181">
        <v>339483.0</v>
      </c>
      <c r="V19" s="181">
        <v>73397.0</v>
      </c>
      <c r="W19" s="181">
        <v>266086.0</v>
      </c>
      <c r="Y19" s="181">
        <v>377.0</v>
      </c>
      <c r="Z19" s="182">
        <v>2481.0</v>
      </c>
      <c r="AA19" s="174">
        <v>42.0</v>
      </c>
      <c r="AB19" s="174">
        <v>392.0</v>
      </c>
      <c r="AC19" s="128"/>
      <c r="AE19" s="181">
        <v>62697.0</v>
      </c>
      <c r="AF19" s="181">
        <v>852.0</v>
      </c>
      <c r="AI19" s="183">
        <v>44158.08263888889</v>
      </c>
      <c r="AJ19" s="184">
        <v>44158.66458333333</v>
      </c>
      <c r="AK19" s="181" t="s">
        <v>353</v>
      </c>
      <c r="AL19" s="181" t="s">
        <v>309</v>
      </c>
      <c r="AM19" s="181" t="s">
        <v>551</v>
      </c>
      <c r="AN19" s="181" t="s">
        <v>311</v>
      </c>
      <c r="AO19" s="120"/>
      <c r="AQ19" s="128"/>
      <c r="AR19" s="128"/>
      <c r="AS19" s="128"/>
      <c r="AT19" s="128"/>
      <c r="AU19" s="128"/>
      <c r="AV19" s="128"/>
    </row>
    <row r="20" ht="16.5" customHeight="1">
      <c r="A20" s="180">
        <v>44157.0</v>
      </c>
      <c r="B20" s="181" t="s">
        <v>206</v>
      </c>
      <c r="C20" s="128"/>
      <c r="D20" s="128"/>
      <c r="E20" s="128"/>
      <c r="F20" s="128"/>
      <c r="G20" s="128"/>
      <c r="H20" s="128"/>
      <c r="I20" s="128"/>
      <c r="J20" s="128"/>
      <c r="K20" s="128"/>
      <c r="L20" s="181">
        <v>11378.0</v>
      </c>
      <c r="M20" s="181">
        <v>818.0</v>
      </c>
      <c r="N20" s="181">
        <v>10560.0</v>
      </c>
      <c r="O20" s="181">
        <v>1026922.0</v>
      </c>
      <c r="P20" s="181">
        <v>1077719.0</v>
      </c>
      <c r="Q20" s="128"/>
      <c r="R20" s="128"/>
      <c r="S20" s="181">
        <v>72683.0</v>
      </c>
      <c r="T20" s="128"/>
      <c r="U20" s="181">
        <v>337885.0</v>
      </c>
      <c r="V20" s="181">
        <v>72683.0</v>
      </c>
      <c r="W20" s="181">
        <v>265204.0</v>
      </c>
      <c r="Y20" s="181">
        <v>379.0</v>
      </c>
      <c r="Z20" s="182">
        <v>2459.0</v>
      </c>
      <c r="AA20" s="174">
        <v>39.0</v>
      </c>
      <c r="AB20" s="174">
        <v>389.0</v>
      </c>
      <c r="AC20" s="128"/>
      <c r="AE20" s="181">
        <v>61599.0</v>
      </c>
      <c r="AF20" s="181">
        <v>846.0</v>
      </c>
      <c r="AI20" s="183">
        <v>44157.08263888889</v>
      </c>
      <c r="AJ20" s="184">
        <v>44157.66458333333</v>
      </c>
      <c r="AK20" s="181" t="s">
        <v>374</v>
      </c>
      <c r="AL20" s="181" t="s">
        <v>340</v>
      </c>
      <c r="AM20" s="181" t="s">
        <v>551</v>
      </c>
      <c r="AN20" s="181" t="s">
        <v>311</v>
      </c>
      <c r="AO20" s="120"/>
      <c r="AQ20" s="128"/>
      <c r="AR20" s="128"/>
      <c r="AS20" s="128"/>
      <c r="AT20" s="128"/>
      <c r="AU20" s="128"/>
      <c r="AV20" s="128"/>
    </row>
    <row r="21" ht="16.5" customHeight="1">
      <c r="A21" s="180">
        <v>44156.0</v>
      </c>
      <c r="B21" s="181" t="s">
        <v>206</v>
      </c>
      <c r="C21" s="128"/>
      <c r="D21" s="128"/>
      <c r="E21" s="128"/>
      <c r="F21" s="128"/>
      <c r="G21" s="128"/>
      <c r="H21" s="128"/>
      <c r="I21" s="128"/>
      <c r="J21" s="128"/>
      <c r="K21" s="128"/>
      <c r="L21" s="181">
        <v>11378.0</v>
      </c>
      <c r="M21" s="181">
        <v>818.0</v>
      </c>
      <c r="N21" s="181">
        <v>10560.0</v>
      </c>
      <c r="O21" s="181">
        <v>1017029.0</v>
      </c>
      <c r="P21" s="181">
        <v>1067090.0</v>
      </c>
      <c r="Q21" s="128"/>
      <c r="R21" s="128"/>
      <c r="S21" s="181">
        <v>71540.0</v>
      </c>
      <c r="T21" s="128"/>
      <c r="U21" s="181">
        <v>335688.0</v>
      </c>
      <c r="V21" s="181">
        <v>71540.0</v>
      </c>
      <c r="W21" s="181">
        <v>264148.0</v>
      </c>
      <c r="Y21" s="181">
        <v>376.0</v>
      </c>
      <c r="Z21" s="182">
        <v>2424.0</v>
      </c>
      <c r="AA21" s="174">
        <v>42.0</v>
      </c>
      <c r="AB21" s="174">
        <v>387.0</v>
      </c>
      <c r="AC21" s="128"/>
      <c r="AE21" s="181">
        <v>60640.0</v>
      </c>
      <c r="AF21" s="181">
        <v>840.0</v>
      </c>
      <c r="AI21" s="183">
        <v>44156.08263888889</v>
      </c>
      <c r="AJ21" s="184">
        <v>44156.66111111111</v>
      </c>
      <c r="AK21" s="181" t="s">
        <v>332</v>
      </c>
      <c r="AL21" s="181" t="s">
        <v>361</v>
      </c>
      <c r="AM21" s="181" t="s">
        <v>551</v>
      </c>
      <c r="AN21" s="181" t="s">
        <v>311</v>
      </c>
      <c r="AO21" s="120"/>
      <c r="AQ21" s="128"/>
      <c r="AR21" s="128"/>
      <c r="AS21" s="128"/>
      <c r="AT21" s="128"/>
      <c r="AU21" s="128"/>
      <c r="AV21" s="128"/>
    </row>
    <row r="22" ht="16.5" customHeight="1">
      <c r="A22" s="180">
        <v>44155.0</v>
      </c>
      <c r="B22" s="181" t="s">
        <v>206</v>
      </c>
      <c r="C22" s="128"/>
      <c r="D22" s="128"/>
      <c r="E22" s="128"/>
      <c r="F22" s="128"/>
      <c r="G22" s="128"/>
      <c r="H22" s="128"/>
      <c r="I22" s="128"/>
      <c r="J22" s="128"/>
      <c r="K22" s="128"/>
      <c r="L22" s="181">
        <v>11378.0</v>
      </c>
      <c r="M22" s="181">
        <v>818.0</v>
      </c>
      <c r="N22" s="181">
        <v>10560.0</v>
      </c>
      <c r="O22" s="181">
        <v>1005269.0</v>
      </c>
      <c r="P22" s="181">
        <v>1054136.0</v>
      </c>
      <c r="Q22" s="128"/>
      <c r="R22" s="128"/>
      <c r="S22" s="181">
        <v>70016.0</v>
      </c>
      <c r="T22" s="128"/>
      <c r="U22" s="181">
        <v>333327.0</v>
      </c>
      <c r="V22" s="181">
        <v>70016.0</v>
      </c>
      <c r="W22" s="181">
        <v>263312.0</v>
      </c>
      <c r="Y22" s="181">
        <v>395.0</v>
      </c>
      <c r="Z22" s="182">
        <v>2390.0</v>
      </c>
      <c r="AA22" s="174">
        <v>45.0</v>
      </c>
      <c r="AB22" s="174">
        <v>385.0</v>
      </c>
      <c r="AC22" s="128"/>
      <c r="AE22" s="181">
        <v>59283.0</v>
      </c>
      <c r="AF22" s="181">
        <v>840.0</v>
      </c>
      <c r="AI22" s="183">
        <v>44155.08263888889</v>
      </c>
      <c r="AJ22" s="184">
        <v>44155.725</v>
      </c>
      <c r="AK22" s="181" t="s">
        <v>331</v>
      </c>
      <c r="AL22" s="181" t="s">
        <v>363</v>
      </c>
      <c r="AM22" s="181" t="s">
        <v>551</v>
      </c>
      <c r="AN22" s="181" t="s">
        <v>311</v>
      </c>
      <c r="AO22" s="120"/>
      <c r="AQ22" s="128"/>
      <c r="AR22" s="128"/>
      <c r="AS22" s="128"/>
      <c r="AT22" s="128"/>
      <c r="AU22" s="128"/>
      <c r="AV22" s="128"/>
    </row>
    <row r="23" ht="16.5" customHeight="1">
      <c r="A23" s="180">
        <v>44154.0</v>
      </c>
      <c r="B23" s="181" t="s">
        <v>206</v>
      </c>
      <c r="C23" s="128"/>
      <c r="D23" s="128"/>
      <c r="E23" s="128"/>
      <c r="F23" s="128"/>
      <c r="G23" s="128"/>
      <c r="H23" s="128"/>
      <c r="I23" s="128"/>
      <c r="J23" s="128"/>
      <c r="K23" s="128"/>
      <c r="L23" s="181">
        <v>11378.0</v>
      </c>
      <c r="M23" s="181">
        <v>818.0</v>
      </c>
      <c r="N23" s="181">
        <v>10560.0</v>
      </c>
      <c r="O23" s="181">
        <v>995870.0</v>
      </c>
      <c r="P23" s="181">
        <v>1043959.0</v>
      </c>
      <c r="Q23" s="128"/>
      <c r="R23" s="128"/>
      <c r="S23" s="181">
        <v>68612.0</v>
      </c>
      <c r="T23" s="128"/>
      <c r="U23" s="181">
        <v>331169.0</v>
      </c>
      <c r="V23" s="181">
        <v>68612.0</v>
      </c>
      <c r="W23" s="181">
        <v>262565.0</v>
      </c>
      <c r="Y23" s="181">
        <v>387.0</v>
      </c>
      <c r="Z23" s="182">
        <v>2338.0</v>
      </c>
      <c r="AA23" s="174">
        <v>46.0</v>
      </c>
      <c r="AB23" s="174">
        <v>381.0</v>
      </c>
      <c r="AC23" s="128"/>
      <c r="AE23" s="181">
        <v>57686.0</v>
      </c>
      <c r="AF23" s="181">
        <v>801.0</v>
      </c>
      <c r="AI23" s="183">
        <v>44154.08263888889</v>
      </c>
      <c r="AJ23" s="184">
        <v>44154.65486111111</v>
      </c>
      <c r="AK23" s="181" t="s">
        <v>353</v>
      </c>
      <c r="AL23" s="181" t="s">
        <v>331</v>
      </c>
      <c r="AM23" s="181" t="s">
        <v>551</v>
      </c>
      <c r="AN23" s="181" t="s">
        <v>311</v>
      </c>
      <c r="AO23" s="120"/>
      <c r="AQ23" s="128"/>
      <c r="AR23" s="128"/>
      <c r="AS23" s="128"/>
      <c r="AT23" s="128"/>
      <c r="AU23" s="128"/>
      <c r="AV23" s="128"/>
    </row>
    <row r="24" ht="16.5" customHeight="1">
      <c r="A24" s="180">
        <v>44153.0</v>
      </c>
      <c r="B24" s="181" t="s">
        <v>206</v>
      </c>
      <c r="C24" s="128"/>
      <c r="D24" s="128"/>
      <c r="E24" s="128"/>
      <c r="F24" s="128"/>
      <c r="G24" s="128"/>
      <c r="H24" s="128"/>
      <c r="I24" s="128"/>
      <c r="J24" s="128"/>
      <c r="K24" s="128"/>
      <c r="L24" s="181">
        <v>11331.0</v>
      </c>
      <c r="M24" s="181">
        <v>802.0</v>
      </c>
      <c r="N24" s="181">
        <v>10529.0</v>
      </c>
      <c r="O24" s="181">
        <v>986340.0</v>
      </c>
      <c r="P24" s="181">
        <v>1033592.0</v>
      </c>
      <c r="Q24" s="128"/>
      <c r="R24" s="128"/>
      <c r="S24" s="181">
        <v>67230.0</v>
      </c>
      <c r="T24" s="128"/>
      <c r="U24" s="181">
        <v>328910.0</v>
      </c>
      <c r="V24" s="181">
        <v>67230.0</v>
      </c>
      <c r="W24" s="181">
        <v>261680.0</v>
      </c>
      <c r="Y24" s="181">
        <v>384.0</v>
      </c>
      <c r="Z24" s="182">
        <v>2307.0</v>
      </c>
      <c r="AA24" s="174">
        <v>44.0</v>
      </c>
      <c r="AB24" s="174">
        <v>378.0</v>
      </c>
      <c r="AC24" s="128"/>
      <c r="AE24" s="181">
        <v>56468.0</v>
      </c>
      <c r="AF24" s="181">
        <v>791.0</v>
      </c>
      <c r="AI24" s="183">
        <v>44153.08263888889</v>
      </c>
      <c r="AJ24" s="184">
        <v>44153.76875</v>
      </c>
      <c r="AK24" s="181" t="s">
        <v>360</v>
      </c>
      <c r="AL24" s="181" t="s">
        <v>359</v>
      </c>
      <c r="AM24" s="181" t="s">
        <v>551</v>
      </c>
      <c r="AN24" s="181" t="s">
        <v>311</v>
      </c>
      <c r="AO24" s="120"/>
      <c r="AQ24" s="128"/>
      <c r="AR24" s="128"/>
      <c r="AS24" s="128"/>
      <c r="AT24" s="128"/>
      <c r="AU24" s="128"/>
      <c r="AV24" s="128"/>
    </row>
    <row r="25" ht="16.5" customHeight="1">
      <c r="A25" s="180">
        <v>44152.0</v>
      </c>
      <c r="B25" s="181" t="s">
        <v>206</v>
      </c>
      <c r="C25" s="128"/>
      <c r="D25" s="128"/>
      <c r="E25" s="128"/>
      <c r="F25" s="128"/>
      <c r="G25" s="128"/>
      <c r="H25" s="128"/>
      <c r="I25" s="128"/>
      <c r="J25" s="128"/>
      <c r="K25" s="128"/>
      <c r="L25" s="181">
        <v>11258.0</v>
      </c>
      <c r="M25" s="181">
        <v>781.0</v>
      </c>
      <c r="N25" s="181">
        <v>10477.0</v>
      </c>
      <c r="O25" s="181">
        <v>976806.0</v>
      </c>
      <c r="P25" s="181">
        <v>1022763.0</v>
      </c>
      <c r="Q25" s="128"/>
      <c r="R25" s="128"/>
      <c r="S25" s="181">
        <v>65967.0</v>
      </c>
      <c r="T25" s="128"/>
      <c r="U25" s="181">
        <v>327340.0</v>
      </c>
      <c r="V25" s="181">
        <v>65967.0</v>
      </c>
      <c r="W25" s="181">
        <v>261373.0</v>
      </c>
      <c r="Y25" s="181">
        <v>399.0</v>
      </c>
      <c r="Z25" s="182">
        <v>2261.0</v>
      </c>
      <c r="AA25" s="174">
        <v>48.0</v>
      </c>
      <c r="AB25" s="174">
        <v>374.0</v>
      </c>
      <c r="AC25" s="128"/>
      <c r="AE25" s="181">
        <v>55176.0</v>
      </c>
      <c r="AF25" s="181">
        <v>775.0</v>
      </c>
      <c r="AI25" s="183">
        <v>44152.08263888889</v>
      </c>
      <c r="AJ25" s="184">
        <v>44152.663194444445</v>
      </c>
      <c r="AK25" s="181" t="s">
        <v>353</v>
      </c>
      <c r="AL25" s="181" t="s">
        <v>331</v>
      </c>
      <c r="AM25" s="181" t="s">
        <v>551</v>
      </c>
      <c r="AN25" s="181" t="s">
        <v>311</v>
      </c>
      <c r="AO25" s="120"/>
      <c r="AQ25" s="128"/>
      <c r="AR25" s="128"/>
      <c r="AS25" s="128"/>
      <c r="AT25" s="128"/>
      <c r="AU25" s="128"/>
      <c r="AV25" s="128"/>
    </row>
    <row r="26" ht="16.5" customHeight="1">
      <c r="A26" s="180">
        <v>44151.0</v>
      </c>
      <c r="B26" s="181" t="s">
        <v>206</v>
      </c>
      <c r="C26" s="128"/>
      <c r="D26" s="128"/>
      <c r="E26" s="128"/>
      <c r="F26" s="128"/>
      <c r="G26" s="128"/>
      <c r="H26" s="128"/>
      <c r="I26" s="128"/>
      <c r="J26" s="128"/>
      <c r="K26" s="128"/>
      <c r="L26" s="181">
        <v>11258.0</v>
      </c>
      <c r="M26" s="181">
        <v>781.0</v>
      </c>
      <c r="N26" s="181">
        <v>10477.0</v>
      </c>
      <c r="O26" s="181">
        <v>970684.0</v>
      </c>
      <c r="P26" s="181">
        <v>1016356.0</v>
      </c>
      <c r="Q26" s="128"/>
      <c r="R26" s="128"/>
      <c r="S26" s="181">
        <v>64885.0</v>
      </c>
      <c r="T26" s="128"/>
      <c r="U26" s="181">
        <v>325491.0</v>
      </c>
      <c r="V26" s="174">
        <v>64885.0</v>
      </c>
      <c r="W26" s="174">
        <v>260606.0</v>
      </c>
      <c r="Y26" s="174">
        <v>400.0</v>
      </c>
      <c r="Z26" s="182">
        <v>2195.0</v>
      </c>
      <c r="AA26" s="174">
        <v>39.0</v>
      </c>
      <c r="AB26" s="174">
        <v>369.0</v>
      </c>
      <c r="AE26" s="174">
        <v>53242.0</v>
      </c>
      <c r="AF26" s="174">
        <v>749.0</v>
      </c>
      <c r="AI26" s="183">
        <v>44151.08263888889</v>
      </c>
      <c r="AJ26" s="183">
        <v>44151.70625</v>
      </c>
      <c r="AK26" s="181" t="s">
        <v>353</v>
      </c>
      <c r="AL26" s="181" t="s">
        <v>326</v>
      </c>
      <c r="AM26" s="181" t="s">
        <v>551</v>
      </c>
      <c r="AN26" s="181" t="s">
        <v>311</v>
      </c>
      <c r="AQ26" s="128"/>
      <c r="AR26" s="128"/>
      <c r="AS26" s="128"/>
      <c r="AT26" s="128"/>
      <c r="AU26" s="128"/>
      <c r="AV26" s="128"/>
    </row>
    <row r="27" ht="16.5" customHeight="1">
      <c r="A27" s="180">
        <v>44150.0</v>
      </c>
      <c r="B27" s="181" t="s">
        <v>206</v>
      </c>
      <c r="C27" s="128"/>
      <c r="D27" s="128"/>
      <c r="E27" s="128"/>
      <c r="F27" s="128"/>
      <c r="G27" s="128"/>
      <c r="H27" s="128"/>
      <c r="I27" s="128"/>
      <c r="J27" s="128"/>
      <c r="K27" s="128"/>
      <c r="L27" s="181">
        <v>11258.0</v>
      </c>
      <c r="M27" s="181">
        <v>781.0</v>
      </c>
      <c r="N27" s="181">
        <v>10477.0</v>
      </c>
      <c r="O27" s="181">
        <v>962925.0</v>
      </c>
      <c r="P27" s="181">
        <v>1008066.0</v>
      </c>
      <c r="Q27" s="128"/>
      <c r="R27" s="128"/>
      <c r="S27" s="181">
        <v>63796.0</v>
      </c>
      <c r="T27" s="128"/>
      <c r="U27" s="181">
        <v>323660.0</v>
      </c>
      <c r="V27" s="174">
        <v>63796.0</v>
      </c>
      <c r="W27" s="174">
        <v>259864.0</v>
      </c>
      <c r="Y27" s="174">
        <v>400.0</v>
      </c>
      <c r="Z27" s="182">
        <v>2178.0</v>
      </c>
      <c r="AA27" s="174">
        <v>38.0</v>
      </c>
      <c r="AB27" s="174">
        <v>368.0</v>
      </c>
      <c r="AE27" s="174">
        <v>51936.0</v>
      </c>
      <c r="AF27" s="174">
        <v>742.0</v>
      </c>
      <c r="AI27" s="183">
        <v>44150.08263888889</v>
      </c>
      <c r="AJ27" s="183">
        <v>44150.6625</v>
      </c>
      <c r="AK27" s="181" t="s">
        <v>374</v>
      </c>
      <c r="AL27" s="181" t="s">
        <v>363</v>
      </c>
      <c r="AM27" s="181" t="s">
        <v>551</v>
      </c>
      <c r="AN27" s="181" t="s">
        <v>311</v>
      </c>
      <c r="AQ27" s="128"/>
      <c r="AR27" s="128"/>
      <c r="AS27" s="128"/>
      <c r="AT27" s="128"/>
      <c r="AU27" s="128"/>
      <c r="AV27" s="128"/>
    </row>
    <row r="28" ht="16.5" customHeight="1">
      <c r="A28" s="180">
        <v>44149.0</v>
      </c>
      <c r="B28" s="181" t="s">
        <v>206</v>
      </c>
      <c r="C28" s="128"/>
      <c r="D28" s="128"/>
      <c r="E28" s="128"/>
      <c r="F28" s="128"/>
      <c r="G28" s="128"/>
      <c r="H28" s="128"/>
      <c r="I28" s="128"/>
      <c r="J28" s="128"/>
      <c r="K28" s="128"/>
      <c r="L28" s="181">
        <v>11250.0</v>
      </c>
      <c r="M28" s="181">
        <v>777.0</v>
      </c>
      <c r="N28" s="181">
        <v>10473.0</v>
      </c>
      <c r="O28" s="181">
        <v>955475.0</v>
      </c>
      <c r="P28" s="181">
        <v>999974.0</v>
      </c>
      <c r="Q28" s="128"/>
      <c r="R28" s="128"/>
      <c r="S28" s="181">
        <v>62872.0</v>
      </c>
      <c r="T28" s="128"/>
      <c r="U28" s="181">
        <v>322228.0</v>
      </c>
      <c r="V28" s="174">
        <v>62872.0</v>
      </c>
      <c r="W28" s="174">
        <v>259356.0</v>
      </c>
      <c r="Y28" s="174">
        <v>425.0</v>
      </c>
      <c r="Z28" s="182">
        <v>2153.0</v>
      </c>
      <c r="AA28" s="174">
        <v>47.0</v>
      </c>
      <c r="AB28" s="174">
        <v>367.0</v>
      </c>
      <c r="AE28" s="174">
        <v>50835.0</v>
      </c>
      <c r="AF28" s="174">
        <v>732.0</v>
      </c>
      <c r="AI28" s="183">
        <v>44149.08263888889</v>
      </c>
      <c r="AJ28" s="183">
        <v>44149.69583333333</v>
      </c>
      <c r="AK28" s="181" t="s">
        <v>361</v>
      </c>
      <c r="AL28" s="181" t="s">
        <v>339</v>
      </c>
      <c r="AM28" s="181" t="s">
        <v>551</v>
      </c>
      <c r="AN28" s="181" t="s">
        <v>311</v>
      </c>
      <c r="AQ28" s="128"/>
      <c r="AR28" s="128"/>
      <c r="AS28" s="128"/>
      <c r="AT28" s="128"/>
      <c r="AU28" s="128"/>
      <c r="AV28" s="128"/>
    </row>
    <row r="29" ht="16.5" customHeight="1">
      <c r="A29" s="180">
        <v>44148.0</v>
      </c>
      <c r="B29" s="181" t="s">
        <v>206</v>
      </c>
      <c r="C29" s="128"/>
      <c r="D29" s="128"/>
      <c r="E29" s="128"/>
      <c r="F29" s="128"/>
      <c r="G29" s="128"/>
      <c r="H29" s="128"/>
      <c r="I29" s="128"/>
      <c r="J29" s="128"/>
      <c r="K29" s="128"/>
      <c r="L29" s="181">
        <v>11136.0</v>
      </c>
      <c r="M29" s="181">
        <v>749.0</v>
      </c>
      <c r="N29" s="181">
        <v>10387.0</v>
      </c>
      <c r="O29" s="181">
        <v>942125.0</v>
      </c>
      <c r="P29" s="181">
        <v>985273.0</v>
      </c>
      <c r="Q29" s="128"/>
      <c r="R29" s="128"/>
      <c r="S29" s="181">
        <v>60602.0</v>
      </c>
      <c r="T29" s="128"/>
      <c r="U29" s="181">
        <v>318742.0</v>
      </c>
      <c r="V29" s="174">
        <v>60602.0</v>
      </c>
      <c r="W29" s="174">
        <v>258136.0</v>
      </c>
      <c r="Y29" s="174">
        <v>421.0</v>
      </c>
      <c r="Z29" s="182">
        <v>2120.0</v>
      </c>
      <c r="AA29" s="174">
        <v>50.0</v>
      </c>
      <c r="AB29" s="174">
        <v>364.0</v>
      </c>
      <c r="AE29" s="174">
        <v>49409.0</v>
      </c>
      <c r="AF29" s="174">
        <v>713.0</v>
      </c>
      <c r="AI29" s="183">
        <v>44148.08263888889</v>
      </c>
      <c r="AJ29" s="183">
        <v>44148.68611111111</v>
      </c>
      <c r="AK29" s="181" t="s">
        <v>353</v>
      </c>
      <c r="AL29" s="181" t="s">
        <v>315</v>
      </c>
      <c r="AM29" s="181" t="s">
        <v>551</v>
      </c>
      <c r="AN29" s="181" t="s">
        <v>311</v>
      </c>
      <c r="AQ29" s="128"/>
      <c r="AR29" s="128"/>
      <c r="AS29" s="128"/>
      <c r="AT29" s="128"/>
      <c r="AU29" s="128"/>
      <c r="AV29" s="128"/>
    </row>
    <row r="30" ht="16.5" customHeight="1">
      <c r="A30" s="180">
        <v>44147.0</v>
      </c>
      <c r="B30" s="181" t="s">
        <v>206</v>
      </c>
      <c r="C30" s="128"/>
      <c r="D30" s="128"/>
      <c r="E30" s="128"/>
      <c r="F30" s="128"/>
      <c r="G30" s="128"/>
      <c r="H30" s="128"/>
      <c r="I30" s="128"/>
      <c r="J30" s="128"/>
      <c r="K30" s="128"/>
      <c r="L30" s="181">
        <v>11136.0</v>
      </c>
      <c r="M30" s="181">
        <v>749.0</v>
      </c>
      <c r="N30" s="181">
        <v>10387.0</v>
      </c>
      <c r="O30" s="181">
        <v>930981.0</v>
      </c>
      <c r="P30" s="181">
        <v>973331.0</v>
      </c>
      <c r="Q30" s="128"/>
      <c r="R30" s="128"/>
      <c r="S30" s="181">
        <v>59173.0</v>
      </c>
      <c r="T30" s="128"/>
      <c r="U30" s="181">
        <v>316393.0</v>
      </c>
      <c r="V30" s="174">
        <v>59173.0</v>
      </c>
      <c r="W30" s="174">
        <v>257221.0</v>
      </c>
      <c r="Y30" s="174">
        <v>399.0</v>
      </c>
      <c r="Z30" s="182">
        <v>2082.0</v>
      </c>
      <c r="AA30" s="174">
        <v>53.0</v>
      </c>
      <c r="AB30" s="174">
        <v>361.0</v>
      </c>
      <c r="AE30" s="174">
        <v>48055.0</v>
      </c>
      <c r="AF30" s="174">
        <v>703.0</v>
      </c>
      <c r="AI30" s="183">
        <v>44147.08263888889</v>
      </c>
      <c r="AJ30" s="183">
        <v>44147.660416666666</v>
      </c>
      <c r="AK30" s="181" t="s">
        <v>353</v>
      </c>
      <c r="AL30" s="181" t="s">
        <v>361</v>
      </c>
      <c r="AM30" s="181" t="s">
        <v>551</v>
      </c>
      <c r="AN30" s="181" t="s">
        <v>311</v>
      </c>
      <c r="AQ30" s="128"/>
      <c r="AR30" s="128"/>
      <c r="AS30" s="128"/>
      <c r="AT30" s="128"/>
      <c r="AU30" s="128"/>
      <c r="AV30" s="128"/>
    </row>
    <row r="31" ht="16.5" customHeight="1">
      <c r="A31" s="180">
        <v>44146.0</v>
      </c>
      <c r="B31" s="181" t="s">
        <v>206</v>
      </c>
      <c r="C31" s="128"/>
      <c r="D31" s="128"/>
      <c r="E31" s="128"/>
      <c r="F31" s="128"/>
      <c r="G31" s="128"/>
      <c r="H31" s="128"/>
      <c r="I31" s="128"/>
      <c r="J31" s="128"/>
      <c r="K31" s="128"/>
      <c r="L31" s="181">
        <v>11136.0</v>
      </c>
      <c r="M31" s="181">
        <v>749.0</v>
      </c>
      <c r="N31" s="181">
        <v>10387.0</v>
      </c>
      <c r="O31" s="181">
        <v>917951.0</v>
      </c>
      <c r="P31" s="181">
        <v>958841.0</v>
      </c>
      <c r="Q31" s="128"/>
      <c r="R31" s="128"/>
      <c r="S31" s="181">
        <v>57373.0</v>
      </c>
      <c r="T31" s="128"/>
      <c r="U31" s="181">
        <v>313606.0</v>
      </c>
      <c r="V31" s="174">
        <v>57373.0</v>
      </c>
      <c r="W31" s="174">
        <v>256234.0</v>
      </c>
      <c r="Y31" s="174">
        <v>411.0</v>
      </c>
      <c r="Z31" s="182">
        <v>1967.0</v>
      </c>
      <c r="AA31" s="174">
        <v>51.0</v>
      </c>
      <c r="AB31" s="174">
        <v>351.0</v>
      </c>
      <c r="AE31" s="174">
        <v>45031.0</v>
      </c>
      <c r="AF31" s="174">
        <v>691.0</v>
      </c>
      <c r="AI31" s="183">
        <v>44146.08263888889</v>
      </c>
      <c r="AJ31" s="183">
        <v>44146.72708333333</v>
      </c>
      <c r="AK31" s="181" t="s">
        <v>361</v>
      </c>
      <c r="AL31" s="181" t="s">
        <v>320</v>
      </c>
      <c r="AM31" s="181" t="s">
        <v>551</v>
      </c>
      <c r="AN31" s="181" t="s">
        <v>311</v>
      </c>
      <c r="AQ31" s="128"/>
      <c r="AR31" s="128"/>
      <c r="AS31" s="128"/>
      <c r="AT31" s="128"/>
      <c r="AU31" s="128"/>
      <c r="AV31" s="128"/>
    </row>
    <row r="32" ht="16.5" customHeight="1">
      <c r="A32" s="180">
        <v>44145.0</v>
      </c>
      <c r="B32" s="181" t="s">
        <v>206</v>
      </c>
      <c r="C32" s="128"/>
      <c r="D32" s="128"/>
      <c r="E32" s="128"/>
      <c r="F32" s="128"/>
      <c r="G32" s="128"/>
      <c r="H32" s="128"/>
      <c r="I32" s="128"/>
      <c r="J32" s="128"/>
      <c r="K32" s="128"/>
      <c r="L32" s="181">
        <v>11084.0</v>
      </c>
      <c r="M32" s="181">
        <v>734.0</v>
      </c>
      <c r="N32" s="181">
        <v>10350.0</v>
      </c>
      <c r="O32" s="181">
        <v>907372.0</v>
      </c>
      <c r="P32" s="181">
        <v>952701.0</v>
      </c>
      <c r="Q32" s="128"/>
      <c r="R32" s="128"/>
      <c r="S32" s="181">
        <v>56342.0</v>
      </c>
      <c r="T32" s="128"/>
      <c r="U32" s="181">
        <v>310998.0</v>
      </c>
      <c r="V32" s="174">
        <v>56342.0</v>
      </c>
      <c r="W32" s="174">
        <v>255540.0</v>
      </c>
      <c r="Y32" s="174">
        <v>383.0</v>
      </c>
      <c r="Z32" s="182">
        <v>1906.0</v>
      </c>
      <c r="AA32" s="174">
        <v>48.0</v>
      </c>
      <c r="AB32" s="174">
        <v>345.0</v>
      </c>
      <c r="AE32" s="174">
        <v>43949.0</v>
      </c>
      <c r="AF32" s="174">
        <v>649.0</v>
      </c>
      <c r="AI32" s="183">
        <v>44144.08263888889</v>
      </c>
      <c r="AJ32" s="183">
        <v>44145.757638888885</v>
      </c>
      <c r="AK32" s="181" t="s">
        <v>315</v>
      </c>
      <c r="AL32" s="181" t="s">
        <v>317</v>
      </c>
      <c r="AM32" s="181" t="s">
        <v>551</v>
      </c>
      <c r="AN32" s="181" t="s">
        <v>311</v>
      </c>
      <c r="AQ32" s="128"/>
      <c r="AR32" s="128"/>
      <c r="AS32" s="128"/>
      <c r="AT32" s="128"/>
      <c r="AU32" s="128"/>
      <c r="AV32" s="128"/>
    </row>
    <row r="33" ht="16.5" customHeight="1">
      <c r="A33" s="180">
        <v>44144.0</v>
      </c>
      <c r="B33" s="181" t="s">
        <v>206</v>
      </c>
      <c r="C33" s="128"/>
      <c r="D33" s="128"/>
      <c r="E33" s="128"/>
      <c r="F33" s="128"/>
      <c r="G33" s="128"/>
      <c r="H33" s="128"/>
      <c r="I33" s="128"/>
      <c r="J33" s="128"/>
      <c r="K33" s="128"/>
      <c r="L33" s="181">
        <v>11084.0</v>
      </c>
      <c r="M33" s="181">
        <v>734.0</v>
      </c>
      <c r="N33" s="181">
        <v>10350.0</v>
      </c>
      <c r="O33" s="181">
        <v>907372.0</v>
      </c>
      <c r="P33" s="181">
        <v>947371.0</v>
      </c>
      <c r="Q33" s="128"/>
      <c r="R33" s="128"/>
      <c r="S33" s="181">
        <v>55458.0</v>
      </c>
      <c r="T33" s="128"/>
      <c r="U33" s="181">
        <v>310998.0</v>
      </c>
      <c r="V33" s="174">
        <v>55458.0</v>
      </c>
      <c r="W33" s="174">
        <v>255540.0</v>
      </c>
      <c r="Y33" s="174">
        <v>383.0</v>
      </c>
      <c r="Z33" s="182">
        <v>1906.0</v>
      </c>
      <c r="AA33" s="174">
        <v>48.0</v>
      </c>
      <c r="AB33" s="174">
        <v>345.0</v>
      </c>
      <c r="AE33" s="174">
        <v>43949.0</v>
      </c>
      <c r="AF33" s="174">
        <v>649.0</v>
      </c>
      <c r="AI33" s="183">
        <v>44144.08263888889</v>
      </c>
      <c r="AJ33" s="183">
        <v>44144.68680555555</v>
      </c>
      <c r="AK33" s="181" t="s">
        <v>349</v>
      </c>
      <c r="AL33" s="181" t="s">
        <v>353</v>
      </c>
      <c r="AM33" s="181" t="s">
        <v>551</v>
      </c>
      <c r="AN33" s="181" t="s">
        <v>311</v>
      </c>
      <c r="AQ33" s="128"/>
      <c r="AR33" s="128"/>
      <c r="AS33" s="128"/>
      <c r="AT33" s="128"/>
      <c r="AU33" s="128"/>
      <c r="AV33" s="128"/>
    </row>
    <row r="34" ht="16.5" customHeight="1">
      <c r="A34" s="180">
        <v>44143.0</v>
      </c>
      <c r="B34" s="181" t="s">
        <v>206</v>
      </c>
      <c r="C34" s="128"/>
      <c r="D34" s="128"/>
      <c r="E34" s="128"/>
      <c r="F34" s="128"/>
      <c r="G34" s="128"/>
      <c r="H34" s="128"/>
      <c r="I34" s="128"/>
      <c r="J34" s="128"/>
      <c r="K34" s="128"/>
      <c r="L34" s="181">
        <v>11037.0</v>
      </c>
      <c r="M34" s="181">
        <v>719.0</v>
      </c>
      <c r="N34" s="181">
        <v>10318.0</v>
      </c>
      <c r="O34" s="181">
        <v>900448.0</v>
      </c>
      <c r="P34" s="181">
        <v>939889.0</v>
      </c>
      <c r="Q34" s="128"/>
      <c r="R34" s="128"/>
      <c r="S34" s="181">
        <v>54305.0</v>
      </c>
      <c r="T34" s="128"/>
      <c r="U34" s="181">
        <v>309498.0</v>
      </c>
      <c r="V34" s="174">
        <v>54305.0</v>
      </c>
      <c r="W34" s="174">
        <v>255193.0</v>
      </c>
      <c r="Y34" s="174">
        <v>408.0</v>
      </c>
      <c r="Z34" s="182">
        <v>1881.0</v>
      </c>
      <c r="AA34" s="174">
        <v>51.0</v>
      </c>
      <c r="AB34" s="174">
        <v>343.0</v>
      </c>
      <c r="AE34" s="174">
        <v>43103.0</v>
      </c>
      <c r="AF34" s="174">
        <v>644.0</v>
      </c>
      <c r="AI34" s="183">
        <v>44143.08263888889</v>
      </c>
      <c r="AJ34" s="183">
        <v>44143.67291666666</v>
      </c>
      <c r="AK34" s="181" t="s">
        <v>374</v>
      </c>
      <c r="AL34" s="181" t="s">
        <v>349</v>
      </c>
      <c r="AM34" s="181" t="s">
        <v>551</v>
      </c>
      <c r="AN34" s="181" t="s">
        <v>311</v>
      </c>
      <c r="AQ34" s="128"/>
      <c r="AR34" s="128"/>
      <c r="AS34" s="128"/>
      <c r="AT34" s="128"/>
      <c r="AU34" s="128"/>
      <c r="AV34" s="128"/>
    </row>
    <row r="35" ht="16.5" customHeight="1">
      <c r="A35" s="180">
        <v>44142.0</v>
      </c>
      <c r="B35" s="181" t="s">
        <v>206</v>
      </c>
      <c r="C35" s="128"/>
      <c r="D35" s="128"/>
      <c r="E35" s="128"/>
      <c r="F35" s="128"/>
      <c r="G35" s="128"/>
      <c r="H35" s="128"/>
      <c r="I35" s="128"/>
      <c r="J35" s="128"/>
      <c r="K35" s="128"/>
      <c r="L35" s="181">
        <v>11037.0</v>
      </c>
      <c r="M35" s="181">
        <v>719.0</v>
      </c>
      <c r="N35" s="181">
        <v>10318.0</v>
      </c>
      <c r="O35" s="181">
        <v>894384.0</v>
      </c>
      <c r="P35" s="181">
        <v>933398.0</v>
      </c>
      <c r="Q35" s="128"/>
      <c r="R35" s="128"/>
      <c r="S35" s="181">
        <v>53204.0</v>
      </c>
      <c r="T35" s="128"/>
      <c r="U35" s="181">
        <v>307971.0</v>
      </c>
      <c r="V35" s="174">
        <v>53204.0</v>
      </c>
      <c r="W35" s="174">
        <v>254767.0</v>
      </c>
      <c r="Y35" s="174">
        <v>374.0</v>
      </c>
      <c r="Z35" s="182">
        <v>1858.0</v>
      </c>
      <c r="AA35" s="174">
        <v>46.0</v>
      </c>
      <c r="AB35" s="174">
        <v>341.0</v>
      </c>
      <c r="AE35" s="174">
        <v>42251.0</v>
      </c>
      <c r="AF35" s="174">
        <v>633.0</v>
      </c>
      <c r="AI35" s="183">
        <v>44142.08263888889</v>
      </c>
      <c r="AJ35" s="183">
        <v>44142.66111111111</v>
      </c>
      <c r="AK35" s="181" t="s">
        <v>339</v>
      </c>
      <c r="AL35" s="181" t="s">
        <v>320</v>
      </c>
      <c r="AM35" s="181" t="s">
        <v>551</v>
      </c>
      <c r="AN35" s="181" t="s">
        <v>311</v>
      </c>
      <c r="AQ35" s="128"/>
      <c r="AR35" s="128"/>
      <c r="AS35" s="128"/>
      <c r="AT35" s="128"/>
      <c r="AU35" s="128"/>
      <c r="AV35" s="128"/>
    </row>
    <row r="36" ht="16.5" customHeight="1">
      <c r="A36" s="180">
        <v>44141.0</v>
      </c>
      <c r="B36" s="181" t="s">
        <v>206</v>
      </c>
      <c r="C36" s="128"/>
      <c r="D36" s="128"/>
      <c r="E36" s="128"/>
      <c r="F36" s="128"/>
      <c r="G36" s="128"/>
      <c r="H36" s="128"/>
      <c r="I36" s="128"/>
      <c r="J36" s="128"/>
      <c r="K36" s="128"/>
      <c r="L36" s="181">
        <v>11037.0</v>
      </c>
      <c r="M36" s="181">
        <v>719.0</v>
      </c>
      <c r="N36" s="181">
        <v>10318.0</v>
      </c>
      <c r="O36" s="181">
        <v>884732.0</v>
      </c>
      <c r="P36" s="181">
        <v>923087.0</v>
      </c>
      <c r="Q36" s="128"/>
      <c r="R36" s="128"/>
      <c r="S36" s="181">
        <v>51602.0</v>
      </c>
      <c r="T36" s="128"/>
      <c r="U36" s="181">
        <v>305665.0</v>
      </c>
      <c r="V36" s="174">
        <v>51602.0</v>
      </c>
      <c r="W36" s="174">
        <v>254063.0</v>
      </c>
      <c r="Y36" s="174">
        <v>375.0</v>
      </c>
      <c r="Z36" s="182">
        <v>1817.0</v>
      </c>
      <c r="AA36" s="174">
        <v>48.0</v>
      </c>
      <c r="AB36" s="174">
        <v>337.0</v>
      </c>
      <c r="AE36" s="174">
        <v>41175.0</v>
      </c>
      <c r="AF36" s="174">
        <v>618.0</v>
      </c>
      <c r="AI36" s="183">
        <v>44141.08263888889</v>
      </c>
      <c r="AJ36" s="183">
        <v>44141.7125</v>
      </c>
      <c r="AK36" s="181" t="s">
        <v>353</v>
      </c>
      <c r="AL36" s="181" t="s">
        <v>331</v>
      </c>
      <c r="AM36" s="181" t="s">
        <v>551</v>
      </c>
      <c r="AN36" s="181" t="s">
        <v>311</v>
      </c>
      <c r="AQ36" s="128"/>
      <c r="AR36" s="128"/>
      <c r="AS36" s="128"/>
      <c r="AT36" s="128"/>
      <c r="AU36" s="128"/>
      <c r="AV36" s="128"/>
    </row>
    <row r="37" ht="16.5" customHeight="1">
      <c r="A37" s="180">
        <v>44140.0</v>
      </c>
      <c r="B37" s="181" t="s">
        <v>206</v>
      </c>
      <c r="C37" s="128"/>
      <c r="D37" s="128"/>
      <c r="E37" s="128"/>
      <c r="F37" s="128"/>
      <c r="G37" s="128"/>
      <c r="H37" s="128"/>
      <c r="I37" s="128"/>
      <c r="J37" s="128"/>
      <c r="K37" s="128"/>
      <c r="L37" s="181">
        <v>10998.0</v>
      </c>
      <c r="M37" s="181">
        <v>710.0</v>
      </c>
      <c r="N37" s="181">
        <v>10288.0</v>
      </c>
      <c r="O37" s="181">
        <v>873345.0</v>
      </c>
      <c r="P37" s="181">
        <v>910816.0</v>
      </c>
      <c r="Q37" s="128"/>
      <c r="R37" s="128"/>
      <c r="S37" s="181">
        <v>49837.0</v>
      </c>
      <c r="T37" s="128"/>
      <c r="U37" s="181">
        <v>302970.0</v>
      </c>
      <c r="V37" s="174">
        <v>49837.0</v>
      </c>
      <c r="W37" s="174">
        <v>253133.0</v>
      </c>
      <c r="Y37" s="174">
        <v>366.0</v>
      </c>
      <c r="Z37" s="182">
        <v>1776.0</v>
      </c>
      <c r="AA37" s="174">
        <v>51.0</v>
      </c>
      <c r="AB37" s="174">
        <v>333.0</v>
      </c>
      <c r="AE37" s="174">
        <v>40017.0</v>
      </c>
      <c r="AF37" s="174">
        <v>601.0</v>
      </c>
      <c r="AI37" s="183">
        <v>44140.08263888889</v>
      </c>
      <c r="AJ37" s="183">
        <v>44140.679861111115</v>
      </c>
      <c r="AK37" s="181" t="s">
        <v>349</v>
      </c>
      <c r="AL37" s="181" t="s">
        <v>326</v>
      </c>
      <c r="AM37" s="181" t="s">
        <v>551</v>
      </c>
      <c r="AN37" s="181" t="s">
        <v>311</v>
      </c>
      <c r="AQ37" s="128"/>
      <c r="AR37" s="128"/>
      <c r="AS37" s="128"/>
      <c r="AT37" s="128"/>
      <c r="AU37" s="128"/>
      <c r="AV37" s="128"/>
    </row>
    <row r="38" ht="16.5" customHeight="1">
      <c r="A38" s="180">
        <v>44139.0</v>
      </c>
      <c r="B38" s="181" t="s">
        <v>206</v>
      </c>
      <c r="C38" s="128"/>
      <c r="D38" s="128"/>
      <c r="E38" s="128"/>
      <c r="F38" s="128"/>
      <c r="G38" s="128"/>
      <c r="H38" s="128"/>
      <c r="I38" s="128"/>
      <c r="J38" s="128"/>
      <c r="K38" s="128"/>
      <c r="L38" s="181">
        <v>10967.0</v>
      </c>
      <c r="M38" s="181">
        <v>702.0</v>
      </c>
      <c r="N38" s="181">
        <v>10265.0</v>
      </c>
      <c r="O38" s="181">
        <v>864328.0</v>
      </c>
      <c r="P38" s="181">
        <v>901043.0</v>
      </c>
      <c r="Q38" s="128"/>
      <c r="R38" s="128"/>
      <c r="S38" s="181">
        <v>48301.0</v>
      </c>
      <c r="T38" s="128"/>
      <c r="U38" s="181">
        <v>301081.0</v>
      </c>
      <c r="V38" s="174">
        <v>48301.0</v>
      </c>
      <c r="W38" s="174">
        <v>252788.0</v>
      </c>
      <c r="Y38" s="174">
        <v>352.0</v>
      </c>
      <c r="Z38" s="182">
        <v>1738.0</v>
      </c>
      <c r="AA38" s="174">
        <v>54.0</v>
      </c>
      <c r="AB38" s="174">
        <v>324.0</v>
      </c>
      <c r="AE38" s="174">
        <v>39163.0</v>
      </c>
      <c r="AF38" s="174">
        <v>572.0</v>
      </c>
      <c r="AI38" s="183">
        <v>44139.08263888889</v>
      </c>
      <c r="AJ38" s="183">
        <v>44139.71319444444</v>
      </c>
      <c r="AK38" s="181" t="s">
        <v>353</v>
      </c>
      <c r="AL38" s="181" t="s">
        <v>326</v>
      </c>
      <c r="AM38" s="181" t="s">
        <v>551</v>
      </c>
      <c r="AN38" s="181" t="s">
        <v>311</v>
      </c>
      <c r="AQ38" s="128"/>
      <c r="AR38" s="128"/>
      <c r="AS38" s="128"/>
      <c r="AT38" s="128"/>
      <c r="AU38" s="128"/>
      <c r="AV38" s="128"/>
    </row>
    <row r="39" ht="16.5" customHeight="1">
      <c r="A39" s="180">
        <v>44138.0</v>
      </c>
      <c r="B39" s="181" t="s">
        <v>206</v>
      </c>
      <c r="C39" s="128"/>
      <c r="D39" s="128"/>
      <c r="E39" s="128"/>
      <c r="F39" s="128"/>
      <c r="G39" s="128"/>
      <c r="H39" s="128"/>
      <c r="I39" s="128"/>
      <c r="J39" s="128"/>
      <c r="K39" s="128"/>
      <c r="L39" s="181">
        <v>10933.0</v>
      </c>
      <c r="M39" s="181">
        <v>691.0</v>
      </c>
      <c r="N39" s="181">
        <v>10242.0</v>
      </c>
      <c r="O39" s="181">
        <v>856372.0</v>
      </c>
      <c r="P39" s="181">
        <v>892557.0</v>
      </c>
      <c r="Q39" s="128"/>
      <c r="R39" s="128"/>
      <c r="S39" s="181">
        <v>47187.0</v>
      </c>
      <c r="T39" s="128"/>
      <c r="U39" s="181">
        <v>299490.0</v>
      </c>
      <c r="V39" s="174">
        <v>47187.0</v>
      </c>
      <c r="W39" s="174">
        <v>252303.0</v>
      </c>
      <c r="Y39" s="174">
        <v>335.0</v>
      </c>
      <c r="Z39" s="182">
        <v>1702.0</v>
      </c>
      <c r="AA39" s="174">
        <v>46.0</v>
      </c>
      <c r="AB39" s="174">
        <v>322.0</v>
      </c>
      <c r="AE39" s="174">
        <v>38236.0</v>
      </c>
      <c r="AF39" s="174">
        <v>560.0</v>
      </c>
      <c r="AI39" s="183">
        <v>44138.08263888889</v>
      </c>
      <c r="AJ39" s="183">
        <v>44138.70416666666</v>
      </c>
      <c r="AK39" s="181" t="s">
        <v>353</v>
      </c>
      <c r="AL39" s="181" t="s">
        <v>331</v>
      </c>
      <c r="AM39" s="181" t="s">
        <v>551</v>
      </c>
      <c r="AN39" s="181" t="s">
        <v>311</v>
      </c>
      <c r="AQ39" s="128"/>
      <c r="AR39" s="128"/>
      <c r="AS39" s="128"/>
      <c r="AT39" s="128"/>
      <c r="AU39" s="128"/>
      <c r="AV39" s="128"/>
    </row>
    <row r="40" ht="16.5" customHeight="1">
      <c r="A40" s="180">
        <v>44137.0</v>
      </c>
      <c r="B40" s="181" t="s">
        <v>206</v>
      </c>
      <c r="C40" s="128"/>
      <c r="D40" s="128"/>
      <c r="E40" s="128"/>
      <c r="F40" s="128"/>
      <c r="G40" s="128"/>
      <c r="H40" s="128"/>
      <c r="I40" s="128"/>
      <c r="J40" s="128"/>
      <c r="K40" s="128"/>
      <c r="L40" s="181">
        <v>10909.0</v>
      </c>
      <c r="M40" s="181">
        <v>686.0</v>
      </c>
      <c r="N40" s="181">
        <v>10223.0</v>
      </c>
      <c r="O40" s="181">
        <v>848765.0</v>
      </c>
      <c r="P40" s="181">
        <v>884557.0</v>
      </c>
      <c r="Q40" s="128"/>
      <c r="R40" s="128"/>
      <c r="S40" s="181">
        <v>46015.0</v>
      </c>
      <c r="T40" s="128"/>
      <c r="U40" s="181">
        <v>297447.0</v>
      </c>
      <c r="V40" s="174">
        <v>46015.0</v>
      </c>
      <c r="W40" s="174">
        <v>251432.0</v>
      </c>
      <c r="Y40" s="174">
        <v>274.0</v>
      </c>
      <c r="Z40" s="182">
        <v>1656.0</v>
      </c>
      <c r="AA40" s="174">
        <v>36.0</v>
      </c>
      <c r="AB40" s="174">
        <v>317.0</v>
      </c>
      <c r="AE40" s="174">
        <v>37035.0</v>
      </c>
      <c r="AF40" s="174">
        <v>545.0</v>
      </c>
      <c r="AI40" s="183">
        <v>44137.08263888889</v>
      </c>
      <c r="AJ40" s="183">
        <v>44137.67083333334</v>
      </c>
      <c r="AK40" s="181" t="s">
        <v>353</v>
      </c>
      <c r="AL40" s="181" t="s">
        <v>349</v>
      </c>
      <c r="AM40" s="181" t="s">
        <v>551</v>
      </c>
      <c r="AN40" s="181" t="s">
        <v>311</v>
      </c>
      <c r="AQ40" s="128"/>
      <c r="AR40" s="128"/>
      <c r="AS40" s="128"/>
      <c r="AT40" s="128"/>
      <c r="AU40" s="128"/>
      <c r="AV40" s="128"/>
    </row>
    <row r="41" ht="16.5" customHeight="1">
      <c r="A41" s="180">
        <v>44136.0</v>
      </c>
      <c r="B41" s="181" t="s">
        <v>206</v>
      </c>
      <c r="C41" s="128"/>
      <c r="D41" s="128"/>
      <c r="E41" s="128"/>
      <c r="F41" s="128"/>
      <c r="G41" s="128"/>
      <c r="H41" s="128"/>
      <c r="I41" s="128"/>
      <c r="J41" s="128"/>
      <c r="K41" s="128"/>
      <c r="L41" s="181">
        <v>10908.0</v>
      </c>
      <c r="M41" s="181">
        <v>686.0</v>
      </c>
      <c r="N41" s="181">
        <v>10222.0</v>
      </c>
      <c r="O41" s="181">
        <v>841049.0</v>
      </c>
      <c r="P41" s="181">
        <v>876350.0</v>
      </c>
      <c r="Q41" s="128"/>
      <c r="R41" s="128"/>
      <c r="S41" s="181">
        <v>45043.0</v>
      </c>
      <c r="T41" s="128"/>
      <c r="U41" s="181">
        <v>295793.0</v>
      </c>
      <c r="V41" s="174">
        <v>45043.0</v>
      </c>
      <c r="W41" s="174">
        <v>250750.0</v>
      </c>
      <c r="Y41" s="174">
        <v>278.0</v>
      </c>
      <c r="Z41" s="182">
        <v>1634.0</v>
      </c>
      <c r="AA41" s="174">
        <v>38.0</v>
      </c>
      <c r="AB41" s="174">
        <v>314.0</v>
      </c>
      <c r="AE41" s="174">
        <v>36142.0</v>
      </c>
      <c r="AF41" s="174">
        <v>536.0</v>
      </c>
      <c r="AI41" s="183">
        <v>44136.08263888889</v>
      </c>
      <c r="AJ41" s="183">
        <v>44136.709027777775</v>
      </c>
      <c r="AK41" s="181" t="s">
        <v>374</v>
      </c>
      <c r="AL41" s="181" t="s">
        <v>349</v>
      </c>
      <c r="AM41" s="181" t="s">
        <v>551</v>
      </c>
      <c r="AN41" s="181" t="s">
        <v>311</v>
      </c>
      <c r="AQ41" s="128"/>
      <c r="AR41" s="128"/>
      <c r="AS41" s="128"/>
      <c r="AT41" s="128"/>
      <c r="AU41" s="128"/>
      <c r="AV41" s="128"/>
    </row>
    <row r="42" ht="16.5" customHeight="1">
      <c r="A42" s="180">
        <v>44135.0</v>
      </c>
      <c r="B42" s="181" t="s">
        <v>206</v>
      </c>
      <c r="C42" s="128"/>
      <c r="D42" s="128"/>
      <c r="E42" s="128"/>
      <c r="F42" s="128"/>
      <c r="G42" s="128"/>
      <c r="H42" s="128"/>
      <c r="I42" s="128"/>
      <c r="J42" s="128"/>
      <c r="K42" s="128"/>
      <c r="L42" s="181">
        <v>10846.0</v>
      </c>
      <c r="M42" s="181">
        <v>673.0</v>
      </c>
      <c r="N42" s="181">
        <v>10173.0</v>
      </c>
      <c r="O42" s="181">
        <v>832109.0</v>
      </c>
      <c r="P42" s="181">
        <v>866805.0</v>
      </c>
      <c r="Q42" s="128"/>
      <c r="R42" s="128"/>
      <c r="S42" s="181">
        <v>43916.0</v>
      </c>
      <c r="T42" s="128"/>
      <c r="U42" s="181">
        <v>294064.0</v>
      </c>
      <c r="V42" s="174">
        <v>43916.0</v>
      </c>
      <c r="W42" s="174">
        <v>250148.0</v>
      </c>
      <c r="Y42" s="174">
        <v>309.0</v>
      </c>
      <c r="Z42" s="182">
        <v>1618.0</v>
      </c>
      <c r="AA42" s="174">
        <v>46.0</v>
      </c>
      <c r="AB42" s="174">
        <v>314.0</v>
      </c>
      <c r="AE42" s="174">
        <v>35533.0</v>
      </c>
      <c r="AF42" s="174">
        <v>529.0</v>
      </c>
      <c r="AI42" s="183">
        <v>44135.08263888889</v>
      </c>
      <c r="AJ42" s="183">
        <v>44135.70486111111</v>
      </c>
      <c r="AK42" s="181" t="s">
        <v>341</v>
      </c>
      <c r="AL42" s="181" t="s">
        <v>339</v>
      </c>
      <c r="AM42" s="181" t="s">
        <v>551</v>
      </c>
      <c r="AN42" s="181" t="s">
        <v>311</v>
      </c>
      <c r="AQ42" s="128"/>
      <c r="AR42" s="128"/>
      <c r="AS42" s="128"/>
      <c r="AT42" s="128"/>
      <c r="AU42" s="128"/>
      <c r="AV42" s="128"/>
    </row>
    <row r="43" ht="16.5" customHeight="1">
      <c r="A43" s="180">
        <v>44134.0</v>
      </c>
      <c r="B43" s="181" t="s">
        <v>206</v>
      </c>
      <c r="C43" s="128"/>
      <c r="D43" s="128"/>
      <c r="E43" s="128"/>
      <c r="F43" s="128"/>
      <c r="G43" s="128"/>
      <c r="H43" s="128"/>
      <c r="I43" s="128"/>
      <c r="J43" s="128"/>
      <c r="K43" s="128"/>
      <c r="L43" s="181">
        <v>10846.0</v>
      </c>
      <c r="M43" s="181">
        <v>673.0</v>
      </c>
      <c r="N43" s="181">
        <v>10173.0</v>
      </c>
      <c r="O43" s="181">
        <v>823327.0</v>
      </c>
      <c r="P43" s="181">
        <v>857502.0</v>
      </c>
      <c r="Q43" s="128"/>
      <c r="R43" s="128"/>
      <c r="S43" s="181">
        <v>42483.0</v>
      </c>
      <c r="T43" s="128"/>
      <c r="U43" s="181">
        <v>291938.0</v>
      </c>
      <c r="V43" s="174">
        <v>42483.0</v>
      </c>
      <c r="W43" s="174">
        <v>249455.0</v>
      </c>
      <c r="Y43" s="174">
        <v>294.0</v>
      </c>
      <c r="Z43" s="182">
        <v>1586.0</v>
      </c>
      <c r="AA43" s="174">
        <v>44.0</v>
      </c>
      <c r="AB43" s="174">
        <v>312.0</v>
      </c>
      <c r="AE43" s="174">
        <v>34696.0</v>
      </c>
      <c r="AF43" s="174">
        <v>517.0</v>
      </c>
      <c r="AI43" s="183">
        <v>44134.08263888889</v>
      </c>
      <c r="AJ43" s="183">
        <v>44134.73333333334</v>
      </c>
      <c r="AK43" s="181" t="s">
        <v>331</v>
      </c>
      <c r="AL43" s="181" t="s">
        <v>363</v>
      </c>
      <c r="AM43" s="181" t="s">
        <v>551</v>
      </c>
      <c r="AN43" s="181" t="s">
        <v>311</v>
      </c>
      <c r="AQ43" s="128"/>
      <c r="AR43" s="128"/>
      <c r="AS43" s="128"/>
      <c r="AT43" s="128"/>
      <c r="AU43" s="128"/>
      <c r="AV43" s="128"/>
    </row>
    <row r="44" ht="16.5" customHeight="1">
      <c r="A44" s="180">
        <v>44133.0</v>
      </c>
      <c r="B44" s="181" t="s">
        <v>206</v>
      </c>
      <c r="C44" s="128"/>
      <c r="D44" s="128"/>
      <c r="E44" s="128"/>
      <c r="F44" s="128"/>
      <c r="G44" s="128"/>
      <c r="H44" s="128"/>
      <c r="I44" s="128"/>
      <c r="J44" s="128"/>
      <c r="K44" s="128"/>
      <c r="L44" s="181">
        <v>10804.0</v>
      </c>
      <c r="M44" s="181">
        <v>664.0</v>
      </c>
      <c r="N44" s="181">
        <v>10140.0</v>
      </c>
      <c r="O44" s="181">
        <v>812012.0</v>
      </c>
      <c r="P44" s="181">
        <v>845567.0</v>
      </c>
      <c r="Q44" s="128"/>
      <c r="R44" s="128"/>
      <c r="S44" s="181">
        <v>41130.0</v>
      </c>
      <c r="T44" s="128"/>
      <c r="U44" s="181">
        <v>289520.0</v>
      </c>
      <c r="V44" s="174">
        <v>41130.0</v>
      </c>
      <c r="W44" s="174">
        <v>248390.0</v>
      </c>
      <c r="Y44" s="174">
        <v>287.0</v>
      </c>
      <c r="Z44" s="182">
        <v>1547.0</v>
      </c>
      <c r="AA44" s="174">
        <v>41.0</v>
      </c>
      <c r="AB44" s="174">
        <v>308.0</v>
      </c>
      <c r="AE44" s="174">
        <v>33860.0</v>
      </c>
      <c r="AF44" s="174">
        <v>504.0</v>
      </c>
      <c r="AI44" s="183">
        <v>44133.08263888889</v>
      </c>
      <c r="AJ44" s="183">
        <v>44133.679861111115</v>
      </c>
      <c r="AK44" s="181" t="s">
        <v>344</v>
      </c>
      <c r="AL44" s="181" t="s">
        <v>326</v>
      </c>
      <c r="AM44" s="181" t="s">
        <v>551</v>
      </c>
      <c r="AN44" s="181" t="s">
        <v>311</v>
      </c>
      <c r="AQ44" s="128"/>
      <c r="AR44" s="128"/>
      <c r="AS44" s="128"/>
      <c r="AT44" s="128"/>
      <c r="AU44" s="128"/>
      <c r="AV44" s="128"/>
    </row>
    <row r="45" ht="16.5" customHeight="1">
      <c r="A45" s="180">
        <v>44132.0</v>
      </c>
      <c r="B45" s="181" t="s">
        <v>206</v>
      </c>
      <c r="C45" s="128"/>
      <c r="D45" s="128"/>
      <c r="E45" s="128"/>
      <c r="F45" s="128"/>
      <c r="G45" s="128"/>
      <c r="H45" s="128"/>
      <c r="I45" s="128"/>
      <c r="J45" s="128"/>
      <c r="K45" s="128"/>
      <c r="L45" s="181">
        <v>10690.0</v>
      </c>
      <c r="M45" s="181">
        <v>632.0</v>
      </c>
      <c r="N45" s="181">
        <v>10058.0</v>
      </c>
      <c r="O45" s="181">
        <v>804167.0</v>
      </c>
      <c r="P45" s="181">
        <v>837117.0</v>
      </c>
      <c r="Q45" s="128"/>
      <c r="R45" s="128"/>
      <c r="S45" s="181">
        <v>39907.0</v>
      </c>
      <c r="T45" s="128"/>
      <c r="U45" s="181">
        <v>287524.0</v>
      </c>
      <c r="V45" s="174">
        <v>39907.0</v>
      </c>
      <c r="W45" s="174">
        <v>247617.0</v>
      </c>
      <c r="Y45" s="174">
        <v>284.0</v>
      </c>
      <c r="Z45" s="182">
        <v>1519.0</v>
      </c>
      <c r="AA45" s="174">
        <v>41.0</v>
      </c>
      <c r="AB45" s="174">
        <v>304.0</v>
      </c>
      <c r="AE45" s="174">
        <v>33172.0</v>
      </c>
      <c r="AF45" s="174">
        <v>493.0</v>
      </c>
      <c r="AI45" s="183">
        <v>44132.08263888889</v>
      </c>
      <c r="AJ45" s="183">
        <v>44132.68263888889</v>
      </c>
      <c r="AK45" s="181" t="s">
        <v>344</v>
      </c>
      <c r="AL45" s="181" t="s">
        <v>359</v>
      </c>
      <c r="AM45" s="181" t="s">
        <v>551</v>
      </c>
      <c r="AN45" s="181" t="s">
        <v>311</v>
      </c>
      <c r="AQ45" s="128"/>
      <c r="AR45" s="128"/>
      <c r="AS45" s="128"/>
      <c r="AT45" s="128"/>
      <c r="AU45" s="128"/>
      <c r="AV45" s="128"/>
    </row>
    <row r="46" ht="16.5" customHeight="1">
      <c r="A46" s="180">
        <v>44131.0</v>
      </c>
      <c r="B46" s="181" t="s">
        <v>206</v>
      </c>
      <c r="C46" s="128"/>
      <c r="D46" s="128"/>
      <c r="E46" s="128"/>
      <c r="F46" s="128"/>
      <c r="G46" s="128"/>
      <c r="H46" s="128"/>
      <c r="I46" s="128"/>
      <c r="J46" s="128"/>
      <c r="K46" s="128"/>
      <c r="L46" s="181">
        <v>10690.0</v>
      </c>
      <c r="M46" s="181">
        <v>632.0</v>
      </c>
      <c r="N46" s="181">
        <v>10058.0</v>
      </c>
      <c r="O46" s="181">
        <v>796514.0</v>
      </c>
      <c r="P46" s="181">
        <v>829052.0</v>
      </c>
      <c r="Q46" s="128"/>
      <c r="R46" s="128"/>
      <c r="S46" s="181">
        <v>39130.0</v>
      </c>
      <c r="T46" s="128"/>
      <c r="U46" s="181">
        <v>286196.0</v>
      </c>
      <c r="V46" s="174">
        <v>39130.0</v>
      </c>
      <c r="W46" s="174">
        <v>247066.0</v>
      </c>
      <c r="Y46" s="174">
        <v>283.0</v>
      </c>
      <c r="Z46" s="182">
        <v>1478.0</v>
      </c>
      <c r="AA46" s="174">
        <v>37.0</v>
      </c>
      <c r="AB46" s="174">
        <v>297.0</v>
      </c>
      <c r="AE46" s="174">
        <v>32339.0</v>
      </c>
      <c r="AF46" s="174">
        <v>481.0</v>
      </c>
      <c r="AI46" s="183">
        <v>44131.08263888889</v>
      </c>
      <c r="AJ46" s="183">
        <v>44131.68402777778</v>
      </c>
      <c r="AK46" s="181" t="s">
        <v>363</v>
      </c>
      <c r="AL46" s="181" t="s">
        <v>323</v>
      </c>
      <c r="AM46" s="181" t="s">
        <v>551</v>
      </c>
      <c r="AN46" s="181" t="s">
        <v>311</v>
      </c>
      <c r="AQ46" s="128"/>
      <c r="AR46" s="128"/>
      <c r="AS46" s="128"/>
      <c r="AT46" s="128"/>
      <c r="AU46" s="128"/>
      <c r="AV46" s="128"/>
    </row>
    <row r="47" ht="16.5" customHeight="1">
      <c r="A47" s="180">
        <v>44130.0</v>
      </c>
      <c r="B47" s="181" t="s">
        <v>206</v>
      </c>
      <c r="C47" s="128"/>
      <c r="D47" s="128"/>
      <c r="E47" s="128"/>
      <c r="F47" s="128"/>
      <c r="G47" s="128"/>
      <c r="H47" s="128"/>
      <c r="I47" s="128"/>
      <c r="J47" s="128"/>
      <c r="K47" s="128"/>
      <c r="L47" s="181">
        <v>10690.0</v>
      </c>
      <c r="M47" s="181">
        <v>632.0</v>
      </c>
      <c r="N47" s="181">
        <v>10058.0</v>
      </c>
      <c r="O47" s="181">
        <v>790536.0</v>
      </c>
      <c r="P47" s="181">
        <v>822605.0</v>
      </c>
      <c r="Q47" s="128"/>
      <c r="R47" s="128"/>
      <c r="S47" s="181">
        <v>38241.0</v>
      </c>
      <c r="T47" s="128"/>
      <c r="U47" s="181">
        <v>284478.0</v>
      </c>
      <c r="V47" s="174">
        <v>38241.0</v>
      </c>
      <c r="W47" s="174">
        <v>246237.0</v>
      </c>
      <c r="Y47" s="174">
        <v>256.0</v>
      </c>
      <c r="Z47" s="182">
        <v>1437.0</v>
      </c>
      <c r="AA47" s="174">
        <v>38.0</v>
      </c>
      <c r="AB47" s="174">
        <v>293.0</v>
      </c>
      <c r="AE47" s="174">
        <v>31334.0</v>
      </c>
      <c r="AF47" s="174">
        <v>467.0</v>
      </c>
      <c r="AI47" s="183">
        <v>44130.08263888889</v>
      </c>
      <c r="AJ47" s="183">
        <v>44130.663194444445</v>
      </c>
      <c r="AK47" s="181" t="s">
        <v>339</v>
      </c>
      <c r="AL47" s="181" t="s">
        <v>349</v>
      </c>
      <c r="AM47" s="181" t="s">
        <v>551</v>
      </c>
      <c r="AN47" s="181" t="s">
        <v>311</v>
      </c>
      <c r="AQ47" s="128"/>
      <c r="AR47" s="128"/>
      <c r="AS47" s="128"/>
      <c r="AT47" s="128"/>
      <c r="AU47" s="128"/>
      <c r="AV47" s="128"/>
    </row>
    <row r="48" ht="16.5" customHeight="1">
      <c r="A48" s="180">
        <v>44129.0</v>
      </c>
      <c r="B48" s="181" t="s">
        <v>206</v>
      </c>
      <c r="C48" s="128"/>
      <c r="D48" s="128"/>
      <c r="E48" s="128"/>
      <c r="F48" s="128"/>
      <c r="G48" s="128"/>
      <c r="H48" s="128"/>
      <c r="I48" s="128"/>
      <c r="J48" s="128"/>
      <c r="K48" s="128"/>
      <c r="L48" s="181">
        <v>10674.0</v>
      </c>
      <c r="M48" s="181">
        <v>627.0</v>
      </c>
      <c r="N48" s="181">
        <v>10047.0</v>
      </c>
      <c r="O48" s="181">
        <v>784157.0</v>
      </c>
      <c r="P48" s="181">
        <v>815909.0</v>
      </c>
      <c r="Q48" s="128"/>
      <c r="R48" s="128"/>
      <c r="S48" s="181">
        <v>37719.0</v>
      </c>
      <c r="T48" s="128"/>
      <c r="U48" s="181">
        <v>283394.0</v>
      </c>
      <c r="V48" s="174">
        <v>37719.0</v>
      </c>
      <c r="W48" s="174">
        <v>245691.0</v>
      </c>
      <c r="Y48" s="174">
        <v>272.0</v>
      </c>
      <c r="Z48" s="182">
        <v>1417.0</v>
      </c>
      <c r="AA48" s="174">
        <v>37.0</v>
      </c>
      <c r="AB48" s="174">
        <v>291.0</v>
      </c>
      <c r="AE48" s="174">
        <v>30757.0</v>
      </c>
      <c r="AF48" s="174">
        <v>461.0</v>
      </c>
      <c r="AI48" s="183">
        <v>44129.08263888889</v>
      </c>
      <c r="AJ48" s="183">
        <v>44129.69930555555</v>
      </c>
      <c r="AK48" s="181" t="s">
        <v>353</v>
      </c>
      <c r="AL48" s="181" t="s">
        <v>341</v>
      </c>
      <c r="AM48" s="181" t="s">
        <v>551</v>
      </c>
      <c r="AN48" s="181" t="s">
        <v>311</v>
      </c>
      <c r="AQ48" s="128"/>
      <c r="AR48" s="128"/>
      <c r="AS48" s="128"/>
      <c r="AT48" s="128"/>
      <c r="AU48" s="128"/>
      <c r="AV48" s="128"/>
    </row>
    <row r="49" ht="16.5" customHeight="1">
      <c r="A49" s="180">
        <v>44128.0</v>
      </c>
      <c r="B49" s="181" t="s">
        <v>206</v>
      </c>
      <c r="C49" s="128"/>
      <c r="D49" s="128"/>
      <c r="E49" s="128"/>
      <c r="F49" s="128"/>
      <c r="G49" s="128"/>
      <c r="H49" s="128"/>
      <c r="I49" s="128"/>
      <c r="J49" s="128"/>
      <c r="K49" s="128"/>
      <c r="L49" s="181">
        <v>10660.0</v>
      </c>
      <c r="M49" s="181">
        <v>621.0</v>
      </c>
      <c r="N49" s="181">
        <v>10039.0</v>
      </c>
      <c r="O49" s="181">
        <v>775786.0</v>
      </c>
      <c r="P49" s="181">
        <v>807053.0</v>
      </c>
      <c r="Q49" s="128"/>
      <c r="R49" s="128"/>
      <c r="S49" s="181">
        <v>36874.0</v>
      </c>
      <c r="T49" s="128"/>
      <c r="U49" s="181">
        <v>281668.0</v>
      </c>
      <c r="V49" s="174">
        <v>36874.0</v>
      </c>
      <c r="W49" s="174">
        <v>244794.0</v>
      </c>
      <c r="Y49" s="174">
        <v>278.0</v>
      </c>
      <c r="Z49" s="182">
        <v>1405.0</v>
      </c>
      <c r="AA49" s="174">
        <v>41.0</v>
      </c>
      <c r="AB49" s="174">
        <v>287.0</v>
      </c>
      <c r="AE49" s="174">
        <v>30116.0</v>
      </c>
      <c r="AF49" s="174">
        <v>453.0</v>
      </c>
      <c r="AI49" s="183">
        <v>44128.08263888889</v>
      </c>
      <c r="AJ49" s="183">
        <v>44128.66666666667</v>
      </c>
      <c r="AK49" s="181" t="s">
        <v>374</v>
      </c>
      <c r="AL49" s="181" t="s">
        <v>325</v>
      </c>
      <c r="AM49" s="181" t="s">
        <v>551</v>
      </c>
      <c r="AN49" s="181" t="s">
        <v>311</v>
      </c>
      <c r="AQ49" s="128"/>
      <c r="AR49" s="128"/>
      <c r="AS49" s="128"/>
      <c r="AT49" s="128"/>
      <c r="AU49" s="128"/>
      <c r="AV49" s="128"/>
    </row>
    <row r="50" ht="16.5" customHeight="1">
      <c r="A50" s="180">
        <v>44127.0</v>
      </c>
      <c r="B50" s="181" t="s">
        <v>206</v>
      </c>
      <c r="C50" s="128"/>
      <c r="D50" s="128"/>
      <c r="E50" s="128"/>
      <c r="F50" s="128"/>
      <c r="G50" s="128"/>
      <c r="H50" s="128"/>
      <c r="I50" s="128"/>
      <c r="J50" s="128"/>
      <c r="K50" s="128"/>
      <c r="L50" s="181">
        <v>10552.0</v>
      </c>
      <c r="M50" s="181">
        <v>590.0</v>
      </c>
      <c r="N50" s="181">
        <v>9962.0</v>
      </c>
      <c r="O50" s="181">
        <v>768409.0</v>
      </c>
      <c r="P50" s="181">
        <v>799305.0</v>
      </c>
      <c r="Q50" s="128"/>
      <c r="R50" s="128"/>
      <c r="S50" s="181">
        <v>35939.0</v>
      </c>
      <c r="T50" s="128"/>
      <c r="U50" s="181">
        <v>279702.0</v>
      </c>
      <c r="V50" s="174">
        <v>35939.0</v>
      </c>
      <c r="W50" s="174">
        <v>243763.0</v>
      </c>
      <c r="Y50" s="174">
        <v>282.0</v>
      </c>
      <c r="Z50" s="182">
        <v>1388.0</v>
      </c>
      <c r="AA50" s="174">
        <v>44.0</v>
      </c>
      <c r="AB50" s="174">
        <v>286.0</v>
      </c>
      <c r="AE50" s="174">
        <v>29136.0</v>
      </c>
      <c r="AF50" s="174">
        <v>445.0</v>
      </c>
      <c r="AI50" s="183">
        <v>44127.08263888889</v>
      </c>
      <c r="AJ50" s="183">
        <v>44127.74791666667</v>
      </c>
      <c r="AK50" s="181" t="s">
        <v>331</v>
      </c>
      <c r="AL50" s="181" t="s">
        <v>334</v>
      </c>
      <c r="AM50" s="181" t="s">
        <v>551</v>
      </c>
      <c r="AN50" s="181" t="s">
        <v>311</v>
      </c>
      <c r="AQ50" s="128"/>
      <c r="AR50" s="128"/>
      <c r="AS50" s="128"/>
      <c r="AT50" s="128"/>
      <c r="AU50" s="128"/>
      <c r="AV50" s="128"/>
    </row>
    <row r="51" ht="16.5" customHeight="1">
      <c r="A51" s="180">
        <v>44126.0</v>
      </c>
      <c r="B51" s="181" t="s">
        <v>206</v>
      </c>
      <c r="C51" s="128"/>
      <c r="D51" s="128"/>
      <c r="E51" s="128"/>
      <c r="F51" s="128"/>
      <c r="G51" s="128"/>
      <c r="H51" s="128"/>
      <c r="I51" s="128"/>
      <c r="J51" s="128"/>
      <c r="K51" s="128"/>
      <c r="L51" s="181">
        <v>10552.0</v>
      </c>
      <c r="M51" s="181">
        <v>590.0</v>
      </c>
      <c r="N51" s="181">
        <v>9962.0</v>
      </c>
      <c r="O51" s="181">
        <v>760318.0</v>
      </c>
      <c r="P51" s="181">
        <v>790738.0</v>
      </c>
      <c r="Q51" s="128"/>
      <c r="R51" s="128"/>
      <c r="S51" s="181">
        <v>35052.0</v>
      </c>
      <c r="T51" s="128"/>
      <c r="U51" s="181">
        <v>277692.0</v>
      </c>
      <c r="V51" s="174">
        <v>35052.0</v>
      </c>
      <c r="W51" s="174">
        <v>242640.0</v>
      </c>
      <c r="Y51" s="174">
        <v>276.0</v>
      </c>
      <c r="Z51" s="182">
        <v>1351.0</v>
      </c>
      <c r="AA51" s="174">
        <v>38.0</v>
      </c>
      <c r="AB51" s="174">
        <v>282.0</v>
      </c>
      <c r="AE51" s="174">
        <v>28271.0</v>
      </c>
      <c r="AF51" s="174">
        <v>427.0</v>
      </c>
      <c r="AI51" s="183">
        <v>44126.08263888889</v>
      </c>
      <c r="AJ51" s="183">
        <v>44126.68125</v>
      </c>
      <c r="AK51" s="181" t="s">
        <v>360</v>
      </c>
      <c r="AL51" s="181" t="s">
        <v>344</v>
      </c>
      <c r="AM51" s="181" t="s">
        <v>551</v>
      </c>
      <c r="AN51" s="181" t="s">
        <v>311</v>
      </c>
      <c r="AQ51" s="128"/>
      <c r="AR51" s="128"/>
      <c r="AS51" s="128"/>
      <c r="AT51" s="128"/>
      <c r="AU51" s="128"/>
      <c r="AV51" s="128"/>
    </row>
    <row r="52" ht="16.5" customHeight="1">
      <c r="A52" s="180">
        <v>44125.0</v>
      </c>
      <c r="B52" s="181" t="s">
        <v>206</v>
      </c>
      <c r="C52" s="128"/>
      <c r="D52" s="128"/>
      <c r="E52" s="128"/>
      <c r="F52" s="128"/>
      <c r="G52" s="128"/>
      <c r="H52" s="128"/>
      <c r="I52" s="128"/>
      <c r="J52" s="128"/>
      <c r="K52" s="128"/>
      <c r="L52" s="181">
        <v>10552.0</v>
      </c>
      <c r="M52" s="181">
        <v>590.0</v>
      </c>
      <c r="N52" s="181">
        <v>9962.0</v>
      </c>
      <c r="O52" s="181">
        <v>752495.0</v>
      </c>
      <c r="P52" s="181">
        <v>782486.0</v>
      </c>
      <c r="Q52" s="128"/>
      <c r="R52" s="128"/>
      <c r="S52" s="181">
        <v>34165.0</v>
      </c>
      <c r="T52" s="128"/>
      <c r="U52" s="181">
        <v>275596.0</v>
      </c>
      <c r="V52" s="181">
        <v>34165.0</v>
      </c>
      <c r="W52" s="181">
        <v>241431.0</v>
      </c>
      <c r="Y52" s="181">
        <v>219.0</v>
      </c>
      <c r="Z52" s="182">
        <v>1324.0</v>
      </c>
      <c r="AA52" s="174">
        <v>33.0</v>
      </c>
      <c r="AB52" s="174">
        <v>281.0</v>
      </c>
      <c r="AE52" s="181">
        <v>27769.0</v>
      </c>
      <c r="AF52" s="174">
        <v>427.0</v>
      </c>
      <c r="AI52" s="183">
        <v>44125.08263888889</v>
      </c>
      <c r="AJ52" s="183">
        <v>44125.72430555556</v>
      </c>
      <c r="AK52" s="181" t="s">
        <v>315</v>
      </c>
      <c r="AL52" s="181" t="s">
        <v>344</v>
      </c>
      <c r="AM52" s="181" t="s">
        <v>551</v>
      </c>
      <c r="AN52" s="181" t="s">
        <v>311</v>
      </c>
      <c r="AQ52" s="128"/>
      <c r="AR52" s="128"/>
      <c r="AS52" s="128"/>
      <c r="AT52" s="128"/>
      <c r="AU52" s="128"/>
      <c r="AV52" s="128"/>
    </row>
    <row r="53" ht="16.5" customHeight="1">
      <c r="A53" s="180">
        <v>44124.0</v>
      </c>
      <c r="B53" s="181" t="s">
        <v>206</v>
      </c>
      <c r="C53" s="128"/>
      <c r="D53" s="128"/>
      <c r="E53" s="128"/>
      <c r="F53" s="128"/>
      <c r="G53" s="128"/>
      <c r="H53" s="128"/>
      <c r="I53" s="128"/>
      <c r="J53" s="128"/>
      <c r="K53" s="128"/>
      <c r="L53" s="181">
        <v>10527.0</v>
      </c>
      <c r="M53" s="181">
        <v>584.0</v>
      </c>
      <c r="N53" s="181">
        <v>9943.0</v>
      </c>
      <c r="O53" s="181">
        <v>746364.0</v>
      </c>
      <c r="P53" s="181">
        <v>776039.0</v>
      </c>
      <c r="Q53" s="128"/>
      <c r="R53" s="128"/>
      <c r="S53" s="181">
        <v>33666.0</v>
      </c>
      <c r="T53" s="128"/>
      <c r="U53" s="181">
        <v>274572.0</v>
      </c>
      <c r="V53" s="174">
        <v>33666.0</v>
      </c>
      <c r="W53" s="174">
        <v>240906.0</v>
      </c>
      <c r="Y53" s="174">
        <v>209.0</v>
      </c>
      <c r="Z53" s="182">
        <v>1301.0</v>
      </c>
      <c r="AA53" s="174">
        <v>39.0</v>
      </c>
      <c r="AB53" s="174">
        <v>279.0</v>
      </c>
      <c r="AE53" s="174">
        <v>27222.0</v>
      </c>
      <c r="AF53" s="174">
        <v>417.0</v>
      </c>
      <c r="AI53" s="183">
        <v>44124.08263888889</v>
      </c>
      <c r="AJ53" s="183">
        <v>44124.66805555555</v>
      </c>
      <c r="AK53" s="181" t="s">
        <v>326</v>
      </c>
      <c r="AL53" s="181" t="s">
        <v>349</v>
      </c>
      <c r="AM53" s="181" t="s">
        <v>551</v>
      </c>
      <c r="AN53" s="181" t="s">
        <v>311</v>
      </c>
      <c r="AQ53" s="128"/>
      <c r="AR53" s="128"/>
      <c r="AS53" s="128"/>
      <c r="AT53" s="128"/>
      <c r="AU53" s="128"/>
      <c r="AV53" s="128"/>
    </row>
    <row r="54" ht="16.5" customHeight="1">
      <c r="A54" s="180">
        <v>44123.0</v>
      </c>
      <c r="B54" s="181" t="s">
        <v>206</v>
      </c>
      <c r="C54" s="128"/>
      <c r="D54" s="128"/>
      <c r="E54" s="128"/>
      <c r="F54" s="128"/>
      <c r="G54" s="128"/>
      <c r="H54" s="128"/>
      <c r="I54" s="128"/>
      <c r="J54" s="128"/>
      <c r="K54" s="128"/>
      <c r="L54" s="181">
        <v>10490.0</v>
      </c>
      <c r="M54" s="181">
        <v>572.0</v>
      </c>
      <c r="N54" s="181">
        <v>9918.0</v>
      </c>
      <c r="O54" s="181">
        <v>741160.0</v>
      </c>
      <c r="P54" s="181">
        <v>770510.0</v>
      </c>
      <c r="Q54" s="128"/>
      <c r="R54" s="128"/>
      <c r="S54" s="181">
        <v>32637.0</v>
      </c>
      <c r="T54" s="128"/>
      <c r="U54" s="181">
        <v>272737.0</v>
      </c>
      <c r="V54" s="174">
        <v>32637.0</v>
      </c>
      <c r="W54" s="174">
        <v>240100.0</v>
      </c>
      <c r="Y54" s="174">
        <v>205.0</v>
      </c>
      <c r="Z54" s="182">
        <v>1267.0</v>
      </c>
      <c r="AA54" s="174">
        <v>38.0</v>
      </c>
      <c r="AB54" s="174">
        <v>277.0</v>
      </c>
      <c r="AE54" s="174">
        <v>26392.0</v>
      </c>
      <c r="AF54" s="174">
        <v>413.0</v>
      </c>
      <c r="AI54" s="183">
        <v>44123.08263888889</v>
      </c>
      <c r="AJ54" s="183">
        <v>44123.679861111115</v>
      </c>
      <c r="AK54" s="181" t="s">
        <v>315</v>
      </c>
      <c r="AL54" s="181" t="s">
        <v>349</v>
      </c>
      <c r="AM54" s="181" t="s">
        <v>551</v>
      </c>
      <c r="AN54" s="181" t="s">
        <v>311</v>
      </c>
      <c r="AQ54" s="128"/>
      <c r="AR54" s="128"/>
      <c r="AS54" s="128"/>
      <c r="AT54" s="128"/>
      <c r="AU54" s="128"/>
      <c r="AV54" s="128"/>
    </row>
    <row r="55" ht="16.5" customHeight="1">
      <c r="A55" s="180">
        <v>44122.0</v>
      </c>
      <c r="B55" s="181" t="s">
        <v>206</v>
      </c>
      <c r="C55" s="128"/>
      <c r="D55" s="128"/>
      <c r="E55" s="128"/>
      <c r="F55" s="128"/>
      <c r="G55" s="128"/>
      <c r="H55" s="128"/>
      <c r="I55" s="128"/>
      <c r="J55" s="128"/>
      <c r="K55" s="128"/>
      <c r="L55" s="181">
        <v>10486.0</v>
      </c>
      <c r="M55" s="181">
        <v>572.0</v>
      </c>
      <c r="N55" s="181">
        <v>9914.0</v>
      </c>
      <c r="O55" s="181">
        <v>733088.0</v>
      </c>
      <c r="P55" s="181">
        <v>762083.0</v>
      </c>
      <c r="Q55" s="128"/>
      <c r="R55" s="128"/>
      <c r="S55" s="181">
        <v>31978.0</v>
      </c>
      <c r="T55" s="128"/>
      <c r="U55" s="181">
        <v>270555.0</v>
      </c>
      <c r="V55" s="174">
        <v>31978.0</v>
      </c>
      <c r="W55" s="174">
        <v>238577.0</v>
      </c>
      <c r="Y55" s="174">
        <v>210.0</v>
      </c>
      <c r="Z55" s="182">
        <v>1253.0</v>
      </c>
      <c r="AA55" s="174">
        <v>35.0</v>
      </c>
      <c r="AB55" s="174">
        <v>277.0</v>
      </c>
      <c r="AE55" s="174">
        <v>25922.0</v>
      </c>
      <c r="AF55" s="174">
        <v>409.0</v>
      </c>
      <c r="AI55" s="183">
        <v>44122.08263888889</v>
      </c>
      <c r="AJ55" s="183">
        <v>44122.69583333333</v>
      </c>
      <c r="AK55" s="181" t="s">
        <v>361</v>
      </c>
      <c r="AL55" s="181" t="s">
        <v>374</v>
      </c>
      <c r="AM55" s="181" t="s">
        <v>551</v>
      </c>
      <c r="AN55" s="181" t="s">
        <v>311</v>
      </c>
      <c r="AQ55" s="128"/>
      <c r="AR55" s="128"/>
      <c r="AS55" s="128"/>
      <c r="AT55" s="128"/>
      <c r="AU55" s="128"/>
      <c r="AV55" s="128"/>
    </row>
    <row r="56" ht="16.5" customHeight="1">
      <c r="A56" s="180">
        <v>44121.0</v>
      </c>
      <c r="B56" s="181" t="s">
        <v>206</v>
      </c>
      <c r="C56" s="128"/>
      <c r="D56" s="128"/>
      <c r="E56" s="128"/>
      <c r="F56" s="128"/>
      <c r="G56" s="128"/>
      <c r="H56" s="128"/>
      <c r="I56" s="128"/>
      <c r="J56" s="128"/>
      <c r="K56" s="128"/>
      <c r="L56" s="181">
        <v>10478.0</v>
      </c>
      <c r="M56" s="181">
        <v>569.0</v>
      </c>
      <c r="N56" s="181">
        <v>9909.0</v>
      </c>
      <c r="O56" s="181">
        <v>726187.0</v>
      </c>
      <c r="P56" s="181">
        <v>754769.0</v>
      </c>
      <c r="Q56" s="128"/>
      <c r="R56" s="128"/>
      <c r="S56" s="181">
        <v>31261.0</v>
      </c>
      <c r="T56" s="128"/>
      <c r="U56" s="181">
        <v>268672.0</v>
      </c>
      <c r="V56" s="174">
        <v>31261.0</v>
      </c>
      <c r="W56" s="174">
        <v>237411.0</v>
      </c>
      <c r="Y56" s="174">
        <v>217.0</v>
      </c>
      <c r="Z56" s="182">
        <v>1242.0</v>
      </c>
      <c r="AA56" s="174">
        <v>39.0</v>
      </c>
      <c r="AB56" s="174">
        <v>274.0</v>
      </c>
      <c r="AE56" s="174">
        <v>25492.0</v>
      </c>
      <c r="AF56" s="174">
        <v>404.0</v>
      </c>
      <c r="AI56" s="183">
        <v>44121.08263888889</v>
      </c>
      <c r="AJ56" s="183">
        <v>44121.65486111111</v>
      </c>
      <c r="AK56" s="181" t="s">
        <v>353</v>
      </c>
      <c r="AL56" s="181" t="s">
        <v>341</v>
      </c>
      <c r="AM56" s="181" t="s">
        <v>551</v>
      </c>
      <c r="AN56" s="181" t="s">
        <v>311</v>
      </c>
      <c r="AQ56" s="128"/>
      <c r="AR56" s="128"/>
      <c r="AS56" s="128"/>
      <c r="AT56" s="128"/>
      <c r="AU56" s="128"/>
      <c r="AV56" s="128"/>
    </row>
    <row r="57" ht="16.5" customHeight="1">
      <c r="A57" s="180">
        <v>44120.0</v>
      </c>
      <c r="B57" s="181" t="s">
        <v>206</v>
      </c>
      <c r="C57" s="128"/>
      <c r="D57" s="128"/>
      <c r="E57" s="128"/>
      <c r="F57" s="128"/>
      <c r="G57" s="128"/>
      <c r="H57" s="128"/>
      <c r="I57" s="128"/>
      <c r="J57" s="128"/>
      <c r="K57" s="128"/>
      <c r="L57" s="181">
        <v>10450.0</v>
      </c>
      <c r="M57" s="181">
        <v>563.0</v>
      </c>
      <c r="N57" s="181">
        <v>9887.0</v>
      </c>
      <c r="O57" s="181">
        <v>719017.0</v>
      </c>
      <c r="P57" s="181">
        <v>747239.0</v>
      </c>
      <c r="Q57" s="128"/>
      <c r="R57" s="128"/>
      <c r="S57" s="181">
        <v>30517.0</v>
      </c>
      <c r="T57" s="128"/>
      <c r="U57" s="181">
        <v>266863.0</v>
      </c>
      <c r="V57" s="174">
        <v>30517.0</v>
      </c>
      <c r="W57" s="174">
        <v>236346.0</v>
      </c>
      <c r="Y57" s="174">
        <v>217.0</v>
      </c>
      <c r="Z57" s="182">
        <v>1221.0</v>
      </c>
      <c r="AA57" s="174">
        <v>39.0</v>
      </c>
      <c r="AB57" s="174">
        <v>271.0</v>
      </c>
      <c r="AE57" s="174">
        <v>24882.0</v>
      </c>
      <c r="AF57" s="174">
        <v>393.0</v>
      </c>
      <c r="AI57" s="183">
        <v>44120.08263888889</v>
      </c>
      <c r="AJ57" s="183">
        <v>44120.679861111115</v>
      </c>
      <c r="AK57" s="181" t="s">
        <v>315</v>
      </c>
      <c r="AL57" s="181" t="s">
        <v>331</v>
      </c>
      <c r="AM57" s="181" t="s">
        <v>551</v>
      </c>
      <c r="AN57" s="181" t="s">
        <v>311</v>
      </c>
      <c r="AQ57" s="128"/>
      <c r="AR57" s="128"/>
      <c r="AS57" s="128"/>
      <c r="AT57" s="128"/>
      <c r="AU57" s="128"/>
      <c r="AV57" s="128"/>
    </row>
    <row r="58" ht="16.5" customHeight="1">
      <c r="A58" s="180">
        <v>44119.0</v>
      </c>
      <c r="B58" s="181" t="s">
        <v>206</v>
      </c>
      <c r="C58" s="128"/>
      <c r="D58" s="128"/>
      <c r="E58" s="128"/>
      <c r="F58" s="128"/>
      <c r="G58" s="128"/>
      <c r="H58" s="128"/>
      <c r="I58" s="128"/>
      <c r="J58" s="128"/>
      <c r="K58" s="128"/>
      <c r="L58" s="181">
        <v>10298.0</v>
      </c>
      <c r="M58" s="181">
        <v>527.0</v>
      </c>
      <c r="N58" s="181">
        <v>9771.0</v>
      </c>
      <c r="O58" s="181">
        <v>710266.0</v>
      </c>
      <c r="P58" s="181">
        <v>738020.0</v>
      </c>
      <c r="Q58" s="128"/>
      <c r="R58" s="128"/>
      <c r="S58" s="181">
        <v>29653.0</v>
      </c>
      <c r="T58" s="128"/>
      <c r="U58" s="181">
        <v>264761.0</v>
      </c>
      <c r="V58" s="174">
        <v>29653.0</v>
      </c>
      <c r="W58" s="174">
        <v>235108.0</v>
      </c>
      <c r="Y58" s="174">
        <v>207.0</v>
      </c>
      <c r="Z58" s="182">
        <v>1192.0</v>
      </c>
      <c r="AA58" s="174">
        <v>38.0</v>
      </c>
      <c r="AB58" s="174">
        <v>268.0</v>
      </c>
      <c r="AE58" s="174">
        <v>24336.0</v>
      </c>
      <c r="AF58" s="174">
        <v>375.0</v>
      </c>
      <c r="AI58" s="183">
        <v>44119.08263888889</v>
      </c>
      <c r="AJ58" s="183">
        <v>44119.71666666667</v>
      </c>
      <c r="AK58" s="181" t="s">
        <v>403</v>
      </c>
      <c r="AL58" s="181" t="s">
        <v>326</v>
      </c>
      <c r="AM58" s="181" t="s">
        <v>551</v>
      </c>
      <c r="AN58" s="181" t="s">
        <v>311</v>
      </c>
      <c r="AQ58" s="128"/>
      <c r="AR58" s="128"/>
      <c r="AS58" s="128"/>
      <c r="AT58" s="128"/>
      <c r="AU58" s="128"/>
      <c r="AV58" s="128"/>
    </row>
    <row r="59" ht="16.5" customHeight="1">
      <c r="A59" s="180">
        <v>44118.0</v>
      </c>
      <c r="B59" s="181" t="s">
        <v>206</v>
      </c>
      <c r="C59" s="128"/>
      <c r="D59" s="128"/>
      <c r="E59" s="128"/>
      <c r="F59" s="128"/>
      <c r="G59" s="128"/>
      <c r="H59" s="128"/>
      <c r="I59" s="128"/>
      <c r="J59" s="128"/>
      <c r="K59" s="128"/>
      <c r="L59" s="181">
        <v>10253.0</v>
      </c>
      <c r="M59" s="181">
        <v>513.0</v>
      </c>
      <c r="N59" s="181">
        <v>9740.0</v>
      </c>
      <c r="O59" s="181">
        <v>703534.0</v>
      </c>
      <c r="P59" s="181">
        <v>730902.0</v>
      </c>
      <c r="Q59" s="128"/>
      <c r="R59" s="128"/>
      <c r="S59" s="181">
        <v>28947.0</v>
      </c>
      <c r="T59" s="128"/>
      <c r="U59" s="181">
        <v>263233.0</v>
      </c>
      <c r="V59" s="174">
        <v>28947.0</v>
      </c>
      <c r="W59" s="174">
        <v>234286.0</v>
      </c>
      <c r="Y59" s="174">
        <v>206.0</v>
      </c>
      <c r="Z59" s="182">
        <v>1159.0</v>
      </c>
      <c r="AA59" s="174">
        <v>39.0</v>
      </c>
      <c r="AB59" s="174">
        <v>262.0</v>
      </c>
      <c r="AE59" s="174">
        <v>23823.0</v>
      </c>
      <c r="AF59" s="174">
        <v>370.0</v>
      </c>
      <c r="AI59" s="183">
        <v>44118.08263888889</v>
      </c>
      <c r="AJ59" s="183">
        <v>44118.66111111111</v>
      </c>
      <c r="AK59" s="181" t="s">
        <v>353</v>
      </c>
      <c r="AL59" s="181" t="s">
        <v>334</v>
      </c>
      <c r="AM59" s="181" t="s">
        <v>552</v>
      </c>
      <c r="AN59" s="181" t="s">
        <v>311</v>
      </c>
      <c r="AQ59" s="128"/>
      <c r="AR59" s="128"/>
      <c r="AS59" s="128"/>
      <c r="AT59" s="128"/>
      <c r="AU59" s="128"/>
      <c r="AV59" s="128"/>
    </row>
    <row r="60" ht="16.5" customHeight="1">
      <c r="A60" s="180">
        <v>44117.0</v>
      </c>
      <c r="B60" s="181" t="s">
        <v>206</v>
      </c>
      <c r="C60" s="128"/>
      <c r="D60" s="128"/>
      <c r="E60" s="128"/>
      <c r="F60" s="128"/>
      <c r="G60" s="128"/>
      <c r="H60" s="128"/>
      <c r="I60" s="128"/>
      <c r="J60" s="128"/>
      <c r="K60" s="128"/>
      <c r="L60" s="181">
        <v>10140.0</v>
      </c>
      <c r="M60" s="181">
        <v>485.0</v>
      </c>
      <c r="N60" s="181">
        <v>9655.0</v>
      </c>
      <c r="O60" s="181">
        <v>696068.0</v>
      </c>
      <c r="P60" s="181">
        <v>723102.0</v>
      </c>
      <c r="Q60" s="128"/>
      <c r="R60" s="128"/>
      <c r="S60" s="181">
        <v>28245.0</v>
      </c>
      <c r="T60" s="128"/>
      <c r="U60" s="181">
        <v>261745.0</v>
      </c>
      <c r="V60" s="174">
        <v>28245.0</v>
      </c>
      <c r="W60" s="174">
        <v>233500.0</v>
      </c>
      <c r="Y60" s="174">
        <v>206.0</v>
      </c>
      <c r="Z60" s="182">
        <v>1126.0</v>
      </c>
      <c r="AA60" s="174">
        <v>41.0</v>
      </c>
      <c r="AB60" s="174">
        <v>255.0</v>
      </c>
      <c r="AE60" s="174">
        <v>23288.0</v>
      </c>
      <c r="AF60" s="174">
        <v>362.0</v>
      </c>
      <c r="AI60" s="183">
        <v>44117.08263888889</v>
      </c>
      <c r="AJ60" s="183">
        <v>44117.67361111111</v>
      </c>
      <c r="AK60" s="181" t="s">
        <v>331</v>
      </c>
      <c r="AL60" s="181" t="s">
        <v>334</v>
      </c>
      <c r="AM60" s="181" t="s">
        <v>552</v>
      </c>
      <c r="AN60" s="181" t="s">
        <v>311</v>
      </c>
      <c r="AQ60" s="128"/>
      <c r="AR60" s="128"/>
      <c r="AS60" s="128"/>
      <c r="AT60" s="128"/>
      <c r="AU60" s="128"/>
      <c r="AV60" s="128"/>
    </row>
    <row r="61" ht="16.5" customHeight="1">
      <c r="A61" s="180">
        <v>44116.0</v>
      </c>
      <c r="B61" s="181" t="s">
        <v>206</v>
      </c>
      <c r="C61" s="128"/>
      <c r="D61" s="128"/>
      <c r="E61" s="128"/>
      <c r="F61" s="128"/>
      <c r="G61" s="128"/>
      <c r="H61" s="128"/>
      <c r="I61" s="128"/>
      <c r="J61" s="128"/>
      <c r="K61" s="128"/>
      <c r="L61" s="181">
        <v>10140.0</v>
      </c>
      <c r="M61" s="181">
        <v>485.0</v>
      </c>
      <c r="N61" s="181">
        <v>9655.0</v>
      </c>
      <c r="O61" s="181">
        <v>691049.0</v>
      </c>
      <c r="P61" s="181">
        <v>717732.0</v>
      </c>
      <c r="Q61" s="128"/>
      <c r="R61" s="128"/>
      <c r="S61" s="181">
        <v>27737.0</v>
      </c>
      <c r="T61" s="128"/>
      <c r="U61" s="181">
        <v>260339.0</v>
      </c>
      <c r="V61" s="174">
        <v>27737.0</v>
      </c>
      <c r="W61" s="174">
        <v>232602.0</v>
      </c>
      <c r="Y61" s="174">
        <v>233.0</v>
      </c>
      <c r="Z61" s="182">
        <v>1099.0</v>
      </c>
      <c r="AA61" s="174">
        <v>33.0</v>
      </c>
      <c r="AB61" s="174">
        <v>250.0</v>
      </c>
      <c r="AE61" s="174">
        <v>22846.0</v>
      </c>
      <c r="AF61" s="174">
        <v>350.0</v>
      </c>
      <c r="AI61" s="183">
        <v>44116.08263888889</v>
      </c>
      <c r="AJ61" s="183">
        <v>44116.67083333334</v>
      </c>
      <c r="AK61" s="181" t="s">
        <v>363</v>
      </c>
      <c r="AL61" s="181" t="s">
        <v>325</v>
      </c>
      <c r="AM61" s="181" t="s">
        <v>552</v>
      </c>
      <c r="AN61" s="181" t="s">
        <v>311</v>
      </c>
      <c r="AQ61" s="128"/>
      <c r="AR61" s="128"/>
      <c r="AS61" s="128"/>
      <c r="AT61" s="128"/>
      <c r="AU61" s="128"/>
      <c r="AV61" s="128"/>
    </row>
    <row r="62" ht="16.5" customHeight="1">
      <c r="A62" s="180">
        <v>44115.0</v>
      </c>
      <c r="B62" s="181" t="s">
        <v>206</v>
      </c>
      <c r="C62" s="128"/>
      <c r="D62" s="128"/>
      <c r="E62" s="128"/>
      <c r="F62" s="128"/>
      <c r="G62" s="128"/>
      <c r="H62" s="128"/>
      <c r="I62" s="128"/>
      <c r="J62" s="128"/>
      <c r="K62" s="128"/>
      <c r="L62" s="181">
        <v>10140.0</v>
      </c>
      <c r="M62" s="181">
        <v>485.0</v>
      </c>
      <c r="N62" s="181">
        <v>9655.0</v>
      </c>
      <c r="O62" s="181">
        <v>685711.0</v>
      </c>
      <c r="P62" s="181">
        <v>712136.0</v>
      </c>
      <c r="Q62" s="128"/>
      <c r="R62" s="128"/>
      <c r="S62" s="181">
        <v>27265.0</v>
      </c>
      <c r="T62" s="128"/>
      <c r="U62" s="181">
        <v>259036.0</v>
      </c>
      <c r="V62" s="174">
        <v>27265.0</v>
      </c>
      <c r="W62" s="174">
        <v>231771.0</v>
      </c>
      <c r="Y62" s="174">
        <v>231.0</v>
      </c>
      <c r="Z62" s="182">
        <v>1076.0</v>
      </c>
      <c r="AA62" s="174">
        <v>46.0</v>
      </c>
      <c r="AB62" s="174">
        <v>249.0</v>
      </c>
      <c r="AE62" s="174">
        <v>22500.0</v>
      </c>
      <c r="AF62" s="174">
        <v>343.0</v>
      </c>
      <c r="AI62" s="183">
        <v>44115.08263888889</v>
      </c>
      <c r="AJ62" s="183">
        <v>44115.759722222225</v>
      </c>
      <c r="AK62" s="181" t="s">
        <v>353</v>
      </c>
      <c r="AL62" s="181" t="s">
        <v>363</v>
      </c>
      <c r="AM62" s="181" t="s">
        <v>552</v>
      </c>
      <c r="AN62" s="181" t="s">
        <v>311</v>
      </c>
      <c r="AQ62" s="128"/>
      <c r="AR62" s="128"/>
      <c r="AS62" s="128"/>
      <c r="AT62" s="128"/>
      <c r="AU62" s="128"/>
      <c r="AV62" s="128"/>
    </row>
    <row r="63" ht="16.5" customHeight="1">
      <c r="A63" s="180">
        <v>44114.0</v>
      </c>
      <c r="B63" s="181" t="s">
        <v>206</v>
      </c>
      <c r="C63" s="128"/>
      <c r="D63" s="128"/>
      <c r="E63" s="128"/>
      <c r="F63" s="128"/>
      <c r="G63" s="128"/>
      <c r="H63" s="128"/>
      <c r="I63" s="128"/>
      <c r="J63" s="128"/>
      <c r="K63" s="128"/>
      <c r="L63" s="181">
        <v>10140.0</v>
      </c>
      <c r="M63" s="181">
        <v>485.0</v>
      </c>
      <c r="N63" s="181">
        <v>9655.0</v>
      </c>
      <c r="O63" s="181">
        <v>678197.0</v>
      </c>
      <c r="P63" s="181">
        <v>704274.0</v>
      </c>
      <c r="Q63" s="128"/>
      <c r="R63" s="128"/>
      <c r="S63" s="181">
        <v>26628.0</v>
      </c>
      <c r="T63" s="128"/>
      <c r="U63" s="181">
        <v>257186.0</v>
      </c>
      <c r="V63" s="174">
        <v>26628.0</v>
      </c>
      <c r="W63" s="174">
        <v>230558.0</v>
      </c>
      <c r="Y63" s="174">
        <v>219.0</v>
      </c>
      <c r="Z63" s="182">
        <v>1062.0</v>
      </c>
      <c r="AA63" s="174">
        <v>42.0</v>
      </c>
      <c r="AB63" s="174">
        <v>248.0</v>
      </c>
      <c r="AE63" s="174">
        <v>22123.0</v>
      </c>
      <c r="AF63" s="174">
        <v>340.0</v>
      </c>
      <c r="AI63" s="183">
        <v>44114.08263888889</v>
      </c>
      <c r="AJ63" s="183">
        <v>44114.652083333334</v>
      </c>
      <c r="AK63" s="181" t="s">
        <v>361</v>
      </c>
      <c r="AL63" s="181" t="s">
        <v>341</v>
      </c>
      <c r="AM63" s="181" t="s">
        <v>552</v>
      </c>
      <c r="AN63" s="181" t="s">
        <v>311</v>
      </c>
      <c r="AQ63" s="128"/>
      <c r="AR63" s="128"/>
      <c r="AS63" s="128"/>
      <c r="AT63" s="128"/>
      <c r="AU63" s="128"/>
      <c r="AV63" s="128"/>
    </row>
    <row r="64" ht="16.5" customHeight="1">
      <c r="A64" s="180">
        <v>44113.0</v>
      </c>
      <c r="B64" s="181" t="s">
        <v>206</v>
      </c>
      <c r="C64" s="128"/>
      <c r="D64" s="128"/>
      <c r="E64" s="128"/>
      <c r="F64" s="128"/>
      <c r="G64" s="128"/>
      <c r="H64" s="128"/>
      <c r="I64" s="128"/>
      <c r="J64" s="128"/>
      <c r="K64" s="128"/>
      <c r="L64" s="181">
        <v>10140.0</v>
      </c>
      <c r="M64" s="181">
        <v>485.0</v>
      </c>
      <c r="N64" s="181">
        <v>9655.0</v>
      </c>
      <c r="O64" s="181">
        <v>670039.0</v>
      </c>
      <c r="P64" s="181">
        <v>695621.0</v>
      </c>
      <c r="Q64" s="128"/>
      <c r="R64" s="128"/>
      <c r="S64" s="181">
        <v>26040.0</v>
      </c>
      <c r="T64" s="128"/>
      <c r="U64" s="181">
        <v>255196.0</v>
      </c>
      <c r="V64" s="174">
        <v>26040.0</v>
      </c>
      <c r="W64" s="174">
        <v>229156.0</v>
      </c>
      <c r="Y64" s="174">
        <v>202.0</v>
      </c>
      <c r="Z64" s="182">
        <v>1037.0</v>
      </c>
      <c r="AA64" s="174">
        <v>39.0</v>
      </c>
      <c r="AB64" s="174">
        <v>245.0</v>
      </c>
      <c r="AE64" s="174">
        <v>21755.0</v>
      </c>
      <c r="AF64" s="174">
        <v>325.0</v>
      </c>
      <c r="AI64" s="183">
        <v>44113.08263888889</v>
      </c>
      <c r="AJ64" s="183">
        <v>44113.665972222225</v>
      </c>
      <c r="AK64" s="181" t="s">
        <v>373</v>
      </c>
      <c r="AL64" s="181" t="s">
        <v>344</v>
      </c>
      <c r="AM64" s="181" t="s">
        <v>552</v>
      </c>
      <c r="AN64" s="181" t="s">
        <v>311</v>
      </c>
      <c r="AQ64" s="128"/>
      <c r="AR64" s="128"/>
      <c r="AS64" s="128"/>
      <c r="AT64" s="128"/>
      <c r="AU64" s="128"/>
      <c r="AV64" s="128"/>
    </row>
    <row r="65" ht="16.5" customHeight="1">
      <c r="A65" s="180">
        <v>44112.0</v>
      </c>
      <c r="B65" s="181" t="s">
        <v>206</v>
      </c>
      <c r="C65" s="128"/>
      <c r="D65" s="128"/>
      <c r="E65" s="128"/>
      <c r="F65" s="128"/>
      <c r="G65" s="128"/>
      <c r="H65" s="128"/>
      <c r="I65" s="128"/>
      <c r="J65" s="128"/>
      <c r="K65" s="128"/>
      <c r="L65" s="181">
        <v>10140.0</v>
      </c>
      <c r="M65" s="181">
        <v>485.0</v>
      </c>
      <c r="N65" s="181">
        <v>9655.0</v>
      </c>
      <c r="O65" s="181">
        <v>661206.0</v>
      </c>
      <c r="P65" s="181">
        <v>686464.0</v>
      </c>
      <c r="Q65" s="128"/>
      <c r="R65" s="128"/>
      <c r="S65" s="181">
        <v>25384.0</v>
      </c>
      <c r="T65" s="128"/>
      <c r="U65" s="181">
        <v>253407.0</v>
      </c>
      <c r="V65" s="174">
        <v>25384.0</v>
      </c>
      <c r="W65" s="174">
        <v>228023.0</v>
      </c>
      <c r="Y65" s="174">
        <v>214.0</v>
      </c>
      <c r="Z65" s="182">
        <v>1016.0</v>
      </c>
      <c r="AA65" s="174">
        <v>40.0</v>
      </c>
      <c r="AB65" s="174">
        <v>238.0</v>
      </c>
      <c r="AE65" s="174">
        <v>21242.0</v>
      </c>
      <c r="AF65" s="174">
        <v>314.0</v>
      </c>
      <c r="AI65" s="183">
        <v>44112.08263888889</v>
      </c>
      <c r="AJ65" s="183">
        <v>44112.67708333333</v>
      </c>
      <c r="AK65" s="181" t="s">
        <v>334</v>
      </c>
      <c r="AL65" s="181" t="s">
        <v>326</v>
      </c>
      <c r="AM65" s="181" t="s">
        <v>552</v>
      </c>
      <c r="AN65" s="181" t="s">
        <v>311</v>
      </c>
      <c r="AQ65" s="128"/>
      <c r="AR65" s="128"/>
      <c r="AS65" s="128"/>
      <c r="AT65" s="128"/>
      <c r="AU65" s="128"/>
      <c r="AV65" s="128"/>
    </row>
    <row r="66" ht="16.5" customHeight="1">
      <c r="A66" s="180">
        <v>44111.0</v>
      </c>
      <c r="B66" s="181" t="s">
        <v>206</v>
      </c>
      <c r="C66" s="128"/>
      <c r="D66" s="128"/>
      <c r="E66" s="128"/>
      <c r="F66" s="128"/>
      <c r="G66" s="128"/>
      <c r="H66" s="128"/>
      <c r="I66" s="128"/>
      <c r="J66" s="128"/>
      <c r="K66" s="128"/>
      <c r="L66" s="181">
        <v>10124.0</v>
      </c>
      <c r="M66" s="181">
        <v>485.0</v>
      </c>
      <c r="N66" s="181">
        <v>9639.0</v>
      </c>
      <c r="O66" s="181">
        <v>654648.0</v>
      </c>
      <c r="P66" s="181">
        <v>679564.0</v>
      </c>
      <c r="Q66" s="128"/>
      <c r="R66" s="128"/>
      <c r="S66" s="181">
        <v>24857.0</v>
      </c>
      <c r="T66" s="128"/>
      <c r="U66" s="181">
        <v>251673.0</v>
      </c>
      <c r="V66" s="174">
        <v>24857.0</v>
      </c>
      <c r="W66" s="174">
        <v>226816.0</v>
      </c>
      <c r="Y66" s="174">
        <v>116.0</v>
      </c>
      <c r="Z66" s="182">
        <v>995.0</v>
      </c>
      <c r="AA66" s="174">
        <v>27.0</v>
      </c>
      <c r="AB66" s="174">
        <v>235.0</v>
      </c>
      <c r="AE66" s="174">
        <v>20847.0</v>
      </c>
      <c r="AF66" s="174">
        <v>308.0</v>
      </c>
      <c r="AI66" s="183">
        <v>44111.08263888889</v>
      </c>
      <c r="AJ66" s="183">
        <v>44111.66180555556</v>
      </c>
      <c r="AK66" s="181" t="s">
        <v>353</v>
      </c>
      <c r="AL66" s="181" t="s">
        <v>344</v>
      </c>
      <c r="AM66" s="181" t="s">
        <v>552</v>
      </c>
      <c r="AN66" s="181" t="s">
        <v>311</v>
      </c>
      <c r="AQ66" s="128"/>
      <c r="AR66" s="128"/>
      <c r="AS66" s="128"/>
      <c r="AT66" s="128"/>
      <c r="AU66" s="128"/>
      <c r="AV66" s="128"/>
    </row>
    <row r="67" ht="16.5" customHeight="1">
      <c r="A67" s="180">
        <v>44110.0</v>
      </c>
      <c r="B67" s="181" t="s">
        <v>206</v>
      </c>
      <c r="C67" s="128"/>
      <c r="D67" s="128"/>
      <c r="E67" s="128"/>
      <c r="F67" s="128"/>
      <c r="G67" s="128"/>
      <c r="H67" s="128"/>
      <c r="I67" s="128"/>
      <c r="J67" s="128"/>
      <c r="K67" s="128"/>
      <c r="L67" s="181">
        <v>9958.0</v>
      </c>
      <c r="M67" s="181">
        <v>471.0</v>
      </c>
      <c r="N67" s="181">
        <v>9487.0</v>
      </c>
      <c r="O67" s="181">
        <v>648406.0</v>
      </c>
      <c r="P67" s="181">
        <v>673003.0</v>
      </c>
      <c r="Q67" s="128"/>
      <c r="R67" s="128"/>
      <c r="S67" s="181">
        <v>24364.0</v>
      </c>
      <c r="T67" s="128"/>
      <c r="U67" s="181">
        <v>250087.0</v>
      </c>
      <c r="V67" s="174">
        <v>24364.0</v>
      </c>
      <c r="W67" s="174">
        <v>225723.0</v>
      </c>
      <c r="Y67" s="174">
        <v>116.0</v>
      </c>
      <c r="Z67" s="182">
        <v>968.0</v>
      </c>
      <c r="AA67" s="174">
        <v>27.0</v>
      </c>
      <c r="AB67" s="174">
        <v>233.0</v>
      </c>
      <c r="AE67" s="174">
        <v>20392.0</v>
      </c>
      <c r="AF67" s="174">
        <v>284.0</v>
      </c>
      <c r="AI67" s="183">
        <v>44110.08263888889</v>
      </c>
      <c r="AJ67" s="183">
        <v>44110.69236111111</v>
      </c>
      <c r="AK67" s="181" t="s">
        <v>353</v>
      </c>
      <c r="AL67" s="181" t="s">
        <v>403</v>
      </c>
      <c r="AM67" s="181" t="s">
        <v>552</v>
      </c>
      <c r="AN67" s="181" t="s">
        <v>311</v>
      </c>
      <c r="AQ67" s="128"/>
      <c r="AR67" s="128"/>
      <c r="AS67" s="128"/>
      <c r="AT67" s="128"/>
      <c r="AU67" s="128"/>
      <c r="AV67" s="128"/>
    </row>
    <row r="68" ht="16.5" customHeight="1">
      <c r="A68" s="180">
        <v>44109.0</v>
      </c>
      <c r="B68" s="181" t="s">
        <v>206</v>
      </c>
      <c r="C68" s="128"/>
      <c r="D68" s="128"/>
      <c r="E68" s="128"/>
      <c r="F68" s="128"/>
      <c r="G68" s="128"/>
      <c r="H68" s="128"/>
      <c r="I68" s="128"/>
      <c r="J68" s="128"/>
      <c r="K68" s="128"/>
      <c r="L68" s="181">
        <v>9958.0</v>
      </c>
      <c r="M68" s="181">
        <v>471.0</v>
      </c>
      <c r="N68" s="181">
        <v>9487.0</v>
      </c>
      <c r="O68" s="181">
        <v>642669.0</v>
      </c>
      <c r="P68" s="181">
        <v>666931.0</v>
      </c>
      <c r="Q68" s="128"/>
      <c r="R68" s="128"/>
      <c r="S68" s="181">
        <v>23862.0</v>
      </c>
      <c r="T68" s="128"/>
      <c r="U68" s="181">
        <v>248652.0</v>
      </c>
      <c r="V68" s="174">
        <v>23862.0</v>
      </c>
      <c r="W68" s="174">
        <v>224790.0</v>
      </c>
      <c r="Y68" s="174">
        <v>112.0</v>
      </c>
      <c r="Z68" s="182">
        <v>939.0</v>
      </c>
      <c r="AA68" s="174">
        <v>24.0</v>
      </c>
      <c r="AB68" s="174">
        <v>226.0</v>
      </c>
      <c r="AE68" s="174">
        <v>19892.0</v>
      </c>
      <c r="AF68" s="174">
        <v>280.0</v>
      </c>
      <c r="AI68" s="183">
        <v>44109.08263888889</v>
      </c>
      <c r="AJ68" s="183">
        <v>44109.6875</v>
      </c>
      <c r="AK68" s="181" t="s">
        <v>339</v>
      </c>
      <c r="AL68" s="181" t="s">
        <v>326</v>
      </c>
      <c r="AM68" s="181" t="s">
        <v>553</v>
      </c>
      <c r="AN68" s="181" t="s">
        <v>311</v>
      </c>
      <c r="AQ68" s="128"/>
      <c r="AR68" s="128"/>
      <c r="AS68" s="128"/>
      <c r="AT68" s="128"/>
      <c r="AU68" s="128"/>
      <c r="AV68" s="128"/>
    </row>
    <row r="69" ht="16.5" customHeight="1">
      <c r="A69" s="180">
        <v>44108.0</v>
      </c>
      <c r="B69" s="181" t="s">
        <v>206</v>
      </c>
      <c r="C69" s="128"/>
      <c r="D69" s="128"/>
      <c r="E69" s="128"/>
      <c r="F69" s="128"/>
      <c r="G69" s="128"/>
      <c r="H69" s="128"/>
      <c r="I69" s="128"/>
      <c r="J69" s="128"/>
      <c r="K69" s="128"/>
      <c r="L69" s="181">
        <v>9957.0</v>
      </c>
      <c r="M69" s="181">
        <v>470.0</v>
      </c>
      <c r="N69" s="181">
        <v>9487.0</v>
      </c>
      <c r="O69" s="181">
        <v>638320.0</v>
      </c>
      <c r="P69" s="181">
        <v>662284.0</v>
      </c>
      <c r="Q69" s="128"/>
      <c r="R69" s="128"/>
      <c r="S69" s="181">
        <v>23550.0</v>
      </c>
      <c r="T69" s="128"/>
      <c r="U69" s="181">
        <v>247592.0</v>
      </c>
      <c r="V69" s="174">
        <v>23550.0</v>
      </c>
      <c r="W69" s="174">
        <v>224042.0</v>
      </c>
      <c r="Y69" s="174">
        <v>100.0</v>
      </c>
      <c r="Z69" s="182">
        <v>925.0</v>
      </c>
      <c r="AA69" s="174">
        <v>21.0</v>
      </c>
      <c r="AB69" s="174">
        <v>222.0</v>
      </c>
      <c r="AE69" s="174">
        <v>19497.0</v>
      </c>
      <c r="AF69" s="174">
        <v>277.0</v>
      </c>
      <c r="AI69" s="183">
        <v>44108.08263888889</v>
      </c>
      <c r="AJ69" s="183">
        <v>44108.74444444444</v>
      </c>
      <c r="AK69" s="181" t="s">
        <v>374</v>
      </c>
      <c r="AL69" s="181" t="s">
        <v>363</v>
      </c>
      <c r="AM69" s="181" t="s">
        <v>553</v>
      </c>
      <c r="AN69" s="181" t="s">
        <v>311</v>
      </c>
      <c r="AQ69" s="128"/>
      <c r="AR69" s="128"/>
      <c r="AS69" s="128"/>
      <c r="AT69" s="128"/>
      <c r="AU69" s="128"/>
      <c r="AV69" s="128"/>
    </row>
    <row r="70" ht="16.5" customHeight="1">
      <c r="A70" s="180">
        <v>44107.0</v>
      </c>
      <c r="B70" s="181" t="s">
        <v>206</v>
      </c>
      <c r="C70" s="128"/>
      <c r="D70" s="128"/>
      <c r="E70" s="128"/>
      <c r="F70" s="128"/>
      <c r="G70" s="128"/>
      <c r="H70" s="128"/>
      <c r="I70" s="128"/>
      <c r="J70" s="128"/>
      <c r="K70" s="128"/>
      <c r="L70" s="181">
        <v>9731.0</v>
      </c>
      <c r="M70" s="181">
        <v>444.0</v>
      </c>
      <c r="N70" s="181">
        <v>9287.0</v>
      </c>
      <c r="O70" s="181">
        <v>632299.0</v>
      </c>
      <c r="P70" s="181">
        <v>655974.0</v>
      </c>
      <c r="Q70" s="128"/>
      <c r="R70" s="128"/>
      <c r="S70" s="181">
        <v>23134.0</v>
      </c>
      <c r="T70" s="128"/>
      <c r="U70" s="181">
        <v>246006.0</v>
      </c>
      <c r="V70" s="174">
        <v>23134.0</v>
      </c>
      <c r="W70" s="174">
        <v>222872.0</v>
      </c>
      <c r="Y70" s="174">
        <v>100.0</v>
      </c>
      <c r="Z70" s="182">
        <v>912.0</v>
      </c>
      <c r="AA70" s="174">
        <v>22.0</v>
      </c>
      <c r="AB70" s="174">
        <v>220.0</v>
      </c>
      <c r="AE70" s="174">
        <v>19079.0</v>
      </c>
      <c r="AF70" s="174">
        <v>274.0</v>
      </c>
      <c r="AI70" s="183">
        <v>44107.08263888889</v>
      </c>
      <c r="AJ70" s="183">
        <v>44107.70347222222</v>
      </c>
      <c r="AK70" s="181" t="s">
        <v>339</v>
      </c>
      <c r="AL70" s="181" t="s">
        <v>361</v>
      </c>
      <c r="AM70" s="181" t="s">
        <v>553</v>
      </c>
      <c r="AN70" s="181" t="s">
        <v>311</v>
      </c>
      <c r="AQ70" s="128"/>
      <c r="AR70" s="128"/>
      <c r="AS70" s="128"/>
      <c r="AT70" s="128"/>
      <c r="AU70" s="128"/>
      <c r="AV70" s="128"/>
    </row>
    <row r="71" ht="16.5" customHeight="1">
      <c r="A71" s="180">
        <v>44106.0</v>
      </c>
      <c r="B71" s="181" t="s">
        <v>206</v>
      </c>
      <c r="C71" s="128"/>
      <c r="D71" s="128"/>
      <c r="E71" s="128"/>
      <c r="F71" s="128"/>
      <c r="G71" s="128"/>
      <c r="H71" s="128"/>
      <c r="I71" s="128"/>
      <c r="J71" s="128"/>
      <c r="K71" s="128"/>
      <c r="L71" s="181">
        <v>9731.0</v>
      </c>
      <c r="M71" s="181">
        <v>444.0</v>
      </c>
      <c r="N71" s="181">
        <v>9287.0</v>
      </c>
      <c r="O71" s="181">
        <v>626450.0</v>
      </c>
      <c r="P71" s="181">
        <v>649885.0</v>
      </c>
      <c r="Q71" s="128"/>
      <c r="R71" s="128"/>
      <c r="S71" s="181">
        <v>22694.0</v>
      </c>
      <c r="T71" s="128"/>
      <c r="U71" s="181">
        <v>244312.0</v>
      </c>
      <c r="V71" s="174">
        <v>22694.0</v>
      </c>
      <c r="W71" s="174">
        <v>221618.0</v>
      </c>
      <c r="Y71" s="174">
        <v>111.0</v>
      </c>
      <c r="Z71" s="182">
        <v>902.0</v>
      </c>
      <c r="AA71" s="174">
        <v>21.0</v>
      </c>
      <c r="AB71" s="174">
        <v>217.0</v>
      </c>
      <c r="AE71" s="174">
        <v>18691.0</v>
      </c>
      <c r="AF71" s="174">
        <v>267.0</v>
      </c>
      <c r="AI71" s="183">
        <v>44106.08263888889</v>
      </c>
      <c r="AJ71" s="183">
        <v>44106.700694444444</v>
      </c>
      <c r="AK71" s="181" t="s">
        <v>331</v>
      </c>
      <c r="AL71" s="181" t="s">
        <v>360</v>
      </c>
      <c r="AM71" s="181" t="s">
        <v>553</v>
      </c>
      <c r="AN71" s="181" t="s">
        <v>311</v>
      </c>
      <c r="AQ71" s="128"/>
      <c r="AR71" s="128"/>
      <c r="AS71" s="128"/>
      <c r="AT71" s="128"/>
      <c r="AU71" s="128"/>
      <c r="AV71" s="128"/>
    </row>
    <row r="72" ht="16.5" customHeight="1">
      <c r="A72" s="180">
        <v>44105.0</v>
      </c>
      <c r="B72" s="181" t="s">
        <v>206</v>
      </c>
      <c r="C72" s="128"/>
      <c r="D72" s="128"/>
      <c r="E72" s="128"/>
      <c r="F72" s="128"/>
      <c r="G72" s="128"/>
      <c r="H72" s="128"/>
      <c r="I72" s="128"/>
      <c r="J72" s="128"/>
      <c r="K72" s="128"/>
      <c r="L72" s="181">
        <v>9578.0</v>
      </c>
      <c r="M72" s="181">
        <v>427.0</v>
      </c>
      <c r="N72" s="181">
        <v>9151.0</v>
      </c>
      <c r="O72" s="181">
        <v>619331.0</v>
      </c>
      <c r="P72" s="181">
        <v>642453.0</v>
      </c>
      <c r="Q72" s="128"/>
      <c r="R72" s="128"/>
      <c r="S72" s="181">
        <v>22218.0</v>
      </c>
      <c r="T72" s="128"/>
      <c r="U72" s="181">
        <v>242900.0</v>
      </c>
      <c r="V72" s="174">
        <v>22218.0</v>
      </c>
      <c r="W72" s="174">
        <v>220682.0</v>
      </c>
      <c r="Y72" s="174">
        <v>106.0</v>
      </c>
      <c r="Z72" s="182">
        <v>884.0</v>
      </c>
      <c r="AA72" s="174">
        <v>22.0</v>
      </c>
      <c r="AB72" s="174">
        <v>214.0</v>
      </c>
      <c r="AE72" s="174">
        <v>18272.0</v>
      </c>
      <c r="AF72" s="174">
        <v>259.0</v>
      </c>
      <c r="AI72" s="183">
        <v>44105.08263888889</v>
      </c>
      <c r="AJ72" s="183">
        <v>44105.67708333333</v>
      </c>
      <c r="AK72" s="181" t="s">
        <v>344</v>
      </c>
      <c r="AL72" s="181" t="s">
        <v>363</v>
      </c>
      <c r="AM72" s="181" t="s">
        <v>553</v>
      </c>
      <c r="AN72" s="181" t="s">
        <v>311</v>
      </c>
      <c r="AQ72" s="128"/>
      <c r="AR72" s="128"/>
      <c r="AS72" s="128"/>
      <c r="AT72" s="128"/>
      <c r="AU72" s="128"/>
      <c r="AV72" s="128"/>
    </row>
    <row r="73" ht="16.5" customHeight="1">
      <c r="A73" s="180">
        <v>44104.0</v>
      </c>
      <c r="B73" s="181" t="s">
        <v>206</v>
      </c>
      <c r="C73" s="128"/>
      <c r="D73" s="128"/>
      <c r="E73" s="128"/>
      <c r="F73" s="128"/>
      <c r="G73" s="128"/>
      <c r="H73" s="128"/>
      <c r="I73" s="128"/>
      <c r="J73" s="128"/>
      <c r="K73" s="128"/>
      <c r="L73" s="181">
        <v>9578.0</v>
      </c>
      <c r="M73" s="181">
        <v>427.0</v>
      </c>
      <c r="N73" s="181">
        <v>9151.0</v>
      </c>
      <c r="O73" s="181">
        <v>613487.0</v>
      </c>
      <c r="P73" s="181">
        <v>636374.0</v>
      </c>
      <c r="Q73" s="128"/>
      <c r="R73" s="128"/>
      <c r="S73" s="181">
        <v>21846.0</v>
      </c>
      <c r="T73" s="128"/>
      <c r="U73" s="181">
        <v>241484.0</v>
      </c>
      <c r="V73" s="174">
        <v>21846.0</v>
      </c>
      <c r="W73" s="174">
        <v>219646.0</v>
      </c>
      <c r="Y73" s="174">
        <v>89.0</v>
      </c>
      <c r="Z73" s="182">
        <v>859.0</v>
      </c>
      <c r="AA73" s="174">
        <v>18.0</v>
      </c>
      <c r="AB73" s="174">
        <v>210.0</v>
      </c>
      <c r="AE73" s="174">
        <v>17938.0</v>
      </c>
      <c r="AF73" s="174">
        <v>249.0</v>
      </c>
      <c r="AI73" s="183">
        <v>44104.08263888889</v>
      </c>
      <c r="AJ73" s="183">
        <v>44104.67916666667</v>
      </c>
      <c r="AK73" s="181" t="s">
        <v>346</v>
      </c>
      <c r="AL73" s="181" t="s">
        <v>361</v>
      </c>
      <c r="AM73" s="181" t="s">
        <v>553</v>
      </c>
      <c r="AN73" s="181" t="s">
        <v>311</v>
      </c>
      <c r="AQ73" s="128"/>
      <c r="AR73" s="128"/>
      <c r="AS73" s="128"/>
      <c r="AT73" s="128"/>
      <c r="AU73" s="128"/>
      <c r="AV73" s="128"/>
    </row>
    <row r="74" ht="16.5" customHeight="1">
      <c r="A74" s="180">
        <v>44103.0</v>
      </c>
      <c r="B74" s="181" t="s">
        <v>206</v>
      </c>
      <c r="C74" s="128"/>
      <c r="D74" s="128"/>
      <c r="E74" s="128"/>
      <c r="F74" s="128"/>
      <c r="G74" s="128"/>
      <c r="H74" s="128"/>
      <c r="I74" s="128"/>
      <c r="J74" s="128"/>
      <c r="K74" s="128"/>
      <c r="L74" s="181">
        <v>9375.0</v>
      </c>
      <c r="M74" s="181">
        <v>424.0</v>
      </c>
      <c r="N74" s="181">
        <v>8951.0</v>
      </c>
      <c r="O74" s="181">
        <v>608385.0</v>
      </c>
      <c r="P74" s="181">
        <v>631041.0</v>
      </c>
      <c r="Q74" s="128"/>
      <c r="R74" s="128"/>
      <c r="S74" s="181">
        <v>21401.0</v>
      </c>
      <c r="T74" s="128"/>
      <c r="U74" s="181">
        <v>239849.0</v>
      </c>
      <c r="V74" s="174">
        <v>21401.0</v>
      </c>
      <c r="W74" s="174">
        <v>218447.0</v>
      </c>
      <c r="Y74" s="174">
        <v>105.0</v>
      </c>
      <c r="Z74" s="182">
        <v>848.0</v>
      </c>
      <c r="AA74" s="174">
        <v>16.0</v>
      </c>
      <c r="AB74" s="174">
        <v>204.0</v>
      </c>
      <c r="AE74" s="174">
        <v>17511.0</v>
      </c>
      <c r="AF74" s="174">
        <v>242.0</v>
      </c>
      <c r="AI74" s="183">
        <v>44103.08263888889</v>
      </c>
      <c r="AJ74" s="183">
        <v>44103.695138888885</v>
      </c>
      <c r="AK74" s="181" t="s">
        <v>331</v>
      </c>
      <c r="AL74" s="181" t="s">
        <v>403</v>
      </c>
      <c r="AM74" s="181" t="s">
        <v>553</v>
      </c>
      <c r="AN74" s="181" t="s">
        <v>311</v>
      </c>
      <c r="AQ74" s="128"/>
      <c r="AR74" s="128"/>
      <c r="AS74" s="128"/>
      <c r="AT74" s="128"/>
      <c r="AU74" s="128"/>
      <c r="AV74" s="128"/>
    </row>
    <row r="75" ht="16.5" customHeight="1">
      <c r="A75" s="180">
        <v>44102.0</v>
      </c>
      <c r="B75" s="181" t="s">
        <v>206</v>
      </c>
      <c r="C75" s="128"/>
      <c r="D75" s="128"/>
      <c r="E75" s="128"/>
      <c r="F75" s="128"/>
      <c r="G75" s="128"/>
      <c r="H75" s="128"/>
      <c r="I75" s="128"/>
      <c r="J75" s="128"/>
      <c r="K75" s="128"/>
      <c r="L75" s="181">
        <v>9357.0</v>
      </c>
      <c r="M75" s="181">
        <v>422.0</v>
      </c>
      <c r="N75" s="181">
        <v>8935.0</v>
      </c>
      <c r="O75" s="181">
        <v>603922.0</v>
      </c>
      <c r="P75" s="181">
        <v>626289.0</v>
      </c>
      <c r="Q75" s="128"/>
      <c r="R75" s="128"/>
      <c r="S75" s="181">
        <v>20983.0</v>
      </c>
      <c r="T75" s="128"/>
      <c r="U75" s="181">
        <v>238737.0</v>
      </c>
      <c r="V75" s="174">
        <v>20983.0</v>
      </c>
      <c r="W75" s="174">
        <v>217754.0</v>
      </c>
      <c r="Y75" s="174">
        <v>105.0</v>
      </c>
      <c r="Z75" s="182">
        <v>828.0</v>
      </c>
      <c r="AA75" s="174">
        <v>18.0</v>
      </c>
      <c r="AB75" s="174">
        <v>201.0</v>
      </c>
      <c r="AE75" s="174">
        <v>17080.0</v>
      </c>
      <c r="AF75" s="174">
        <v>237.0</v>
      </c>
      <c r="AI75" s="183">
        <v>44102.08263888889</v>
      </c>
      <c r="AJ75" s="183">
        <v>44102.67708333333</v>
      </c>
      <c r="AK75" s="181" t="s">
        <v>339</v>
      </c>
      <c r="AL75" s="181" t="s">
        <v>326</v>
      </c>
      <c r="AM75" s="181" t="s">
        <v>553</v>
      </c>
      <c r="AN75" s="181" t="s">
        <v>311</v>
      </c>
      <c r="AQ75" s="128"/>
      <c r="AR75" s="128"/>
      <c r="AS75" s="128"/>
      <c r="AT75" s="128"/>
      <c r="AU75" s="128"/>
      <c r="AV75" s="128"/>
    </row>
    <row r="76" ht="16.5" customHeight="1">
      <c r="A76" s="180">
        <v>44101.0</v>
      </c>
      <c r="B76" s="181" t="s">
        <v>206</v>
      </c>
      <c r="C76" s="128"/>
      <c r="D76" s="128"/>
      <c r="E76" s="128"/>
      <c r="F76" s="128"/>
      <c r="G76" s="128"/>
      <c r="H76" s="128"/>
      <c r="I76" s="128"/>
      <c r="J76" s="128"/>
      <c r="K76" s="128"/>
      <c r="L76" s="181">
        <v>9344.0</v>
      </c>
      <c r="M76" s="181">
        <v>421.0</v>
      </c>
      <c r="N76" s="181">
        <v>8923.0</v>
      </c>
      <c r="O76" s="181">
        <v>600067.0</v>
      </c>
      <c r="P76" s="181">
        <v>622308.0</v>
      </c>
      <c r="Q76" s="128"/>
      <c r="R76" s="128"/>
      <c r="S76" s="181">
        <v>20724.0</v>
      </c>
      <c r="T76" s="128"/>
      <c r="U76" s="181">
        <v>237618.0</v>
      </c>
      <c r="V76" s="174">
        <v>20724.0</v>
      </c>
      <c r="W76" s="174">
        <v>216894.0</v>
      </c>
      <c r="Y76" s="174">
        <v>96.0</v>
      </c>
      <c r="Z76" s="182">
        <v>815.0</v>
      </c>
      <c r="AA76" s="174">
        <v>18.0</v>
      </c>
      <c r="AB76" s="174">
        <v>201.0</v>
      </c>
      <c r="AE76" s="174">
        <v>16727.0</v>
      </c>
      <c r="AF76" s="174">
        <v>234.0</v>
      </c>
      <c r="AI76" s="183">
        <v>44101.08263888889</v>
      </c>
      <c r="AJ76" s="183">
        <v>44101.67638888889</v>
      </c>
      <c r="AK76" s="181" t="s">
        <v>359</v>
      </c>
      <c r="AL76" s="181" t="s">
        <v>403</v>
      </c>
      <c r="AM76" s="181" t="s">
        <v>553</v>
      </c>
      <c r="AN76" s="181" t="s">
        <v>311</v>
      </c>
      <c r="AQ76" s="128"/>
      <c r="AR76" s="128"/>
      <c r="AS76" s="128"/>
      <c r="AT76" s="128"/>
      <c r="AU76" s="128"/>
      <c r="AV76" s="128"/>
    </row>
    <row r="77" ht="16.5" customHeight="1">
      <c r="A77" s="180">
        <v>44100.0</v>
      </c>
      <c r="B77" s="181" t="s">
        <v>206</v>
      </c>
      <c r="C77" s="128"/>
      <c r="D77" s="128"/>
      <c r="E77" s="128"/>
      <c r="F77" s="128"/>
      <c r="G77" s="128"/>
      <c r="H77" s="128"/>
      <c r="I77" s="128"/>
      <c r="J77" s="128"/>
      <c r="K77" s="128"/>
      <c r="L77" s="181">
        <v>9344.0</v>
      </c>
      <c r="M77" s="181">
        <v>421.0</v>
      </c>
      <c r="N77" s="181">
        <v>8923.0</v>
      </c>
      <c r="O77" s="181">
        <v>594628.0</v>
      </c>
      <c r="P77" s="181">
        <v>616642.0</v>
      </c>
      <c r="Q77" s="128"/>
      <c r="R77" s="128"/>
      <c r="S77" s="181">
        <v>20380.0</v>
      </c>
      <c r="T77" s="128"/>
      <c r="U77" s="181">
        <v>236229.0</v>
      </c>
      <c r="V77" s="174">
        <v>20380.0</v>
      </c>
      <c r="W77" s="174">
        <v>215849.0</v>
      </c>
      <c r="Y77" s="174">
        <v>104.0</v>
      </c>
      <c r="Z77" s="182">
        <v>809.0</v>
      </c>
      <c r="AA77" s="174">
        <v>22.0</v>
      </c>
      <c r="AB77" s="174">
        <v>201.0</v>
      </c>
      <c r="AE77" s="174">
        <v>16481.0</v>
      </c>
      <c r="AF77" s="174">
        <v>230.0</v>
      </c>
      <c r="AI77" s="183">
        <v>44100.08263888889</v>
      </c>
      <c r="AJ77" s="183">
        <v>44100.66111111111</v>
      </c>
      <c r="AK77" s="181" t="s">
        <v>339</v>
      </c>
      <c r="AL77" s="181" t="s">
        <v>361</v>
      </c>
      <c r="AM77" s="181" t="s">
        <v>553</v>
      </c>
      <c r="AN77" s="181" t="s">
        <v>311</v>
      </c>
      <c r="AQ77" s="128"/>
      <c r="AR77" s="128"/>
      <c r="AS77" s="128"/>
      <c r="AT77" s="128"/>
      <c r="AU77" s="128"/>
      <c r="AV77" s="128"/>
    </row>
    <row r="78" ht="16.5" customHeight="1">
      <c r="A78" s="180">
        <v>44099.0</v>
      </c>
      <c r="B78" s="181" t="s">
        <v>206</v>
      </c>
      <c r="C78" s="128"/>
      <c r="D78" s="128"/>
      <c r="E78" s="128"/>
      <c r="F78" s="128"/>
      <c r="G78" s="128"/>
      <c r="H78" s="128"/>
      <c r="I78" s="128"/>
      <c r="J78" s="128"/>
      <c r="K78" s="128"/>
      <c r="L78" s="181">
        <v>9312.0</v>
      </c>
      <c r="M78" s="181">
        <v>417.0</v>
      </c>
      <c r="N78" s="181">
        <v>8895.0</v>
      </c>
      <c r="O78" s="181">
        <v>587564.0</v>
      </c>
      <c r="P78" s="181">
        <v>609021.0</v>
      </c>
      <c r="Q78" s="128"/>
      <c r="R78" s="128"/>
      <c r="S78" s="181">
        <v>19885.0</v>
      </c>
      <c r="T78" s="128"/>
      <c r="U78" s="181">
        <v>234634.0</v>
      </c>
      <c r="V78" s="174">
        <v>19885.0</v>
      </c>
      <c r="W78" s="174">
        <v>214749.0</v>
      </c>
      <c r="Y78" s="174">
        <v>89.0</v>
      </c>
      <c r="Z78" s="182">
        <v>789.0</v>
      </c>
      <c r="AA78" s="174">
        <v>25.0</v>
      </c>
      <c r="AB78" s="174">
        <v>200.0</v>
      </c>
      <c r="AE78" s="174">
        <v>16104.0</v>
      </c>
      <c r="AF78" s="174">
        <v>222.0</v>
      </c>
      <c r="AI78" s="183">
        <v>44099.08263888889</v>
      </c>
      <c r="AJ78" s="183">
        <v>44099.67361111111</v>
      </c>
      <c r="AK78" s="181" t="s">
        <v>467</v>
      </c>
      <c r="AL78" s="181" t="s">
        <v>317</v>
      </c>
      <c r="AM78" s="181" t="s">
        <v>553</v>
      </c>
      <c r="AN78" s="181" t="s">
        <v>311</v>
      </c>
      <c r="AQ78" s="128"/>
      <c r="AR78" s="128"/>
      <c r="AS78" s="128"/>
      <c r="AT78" s="128"/>
      <c r="AU78" s="128"/>
      <c r="AV78" s="128"/>
    </row>
    <row r="79" ht="16.5" customHeight="1">
      <c r="A79" s="180">
        <v>44098.0</v>
      </c>
      <c r="B79" s="181" t="s">
        <v>206</v>
      </c>
      <c r="C79" s="128"/>
      <c r="D79" s="128"/>
      <c r="E79" s="128"/>
      <c r="F79" s="128"/>
      <c r="G79" s="128"/>
      <c r="H79" s="128"/>
      <c r="I79" s="128"/>
      <c r="J79" s="128"/>
      <c r="K79" s="128"/>
      <c r="L79" s="181">
        <v>9259.0</v>
      </c>
      <c r="M79" s="181">
        <v>412.0</v>
      </c>
      <c r="N79" s="181">
        <v>8847.0</v>
      </c>
      <c r="O79" s="181">
        <v>582104.0</v>
      </c>
      <c r="P79" s="181">
        <v>603207.0</v>
      </c>
      <c r="Q79" s="128"/>
      <c r="R79" s="128"/>
      <c r="S79" s="181">
        <v>19451.0</v>
      </c>
      <c r="T79" s="128"/>
      <c r="U79" s="181">
        <v>233113.0</v>
      </c>
      <c r="V79" s="174">
        <v>19451.0</v>
      </c>
      <c r="W79" s="174">
        <v>213662.0</v>
      </c>
      <c r="Y79" s="174">
        <v>89.0</v>
      </c>
      <c r="Z79" s="182">
        <v>777.0</v>
      </c>
      <c r="AA79" s="174">
        <v>26.0</v>
      </c>
      <c r="AB79" s="174">
        <v>194.0</v>
      </c>
      <c r="AE79" s="174">
        <v>15757.0</v>
      </c>
      <c r="AF79" s="174">
        <v>216.0</v>
      </c>
      <c r="AI79" s="183">
        <v>44098.08263888889</v>
      </c>
      <c r="AJ79" s="183">
        <v>44098.695138888885</v>
      </c>
      <c r="AK79" s="181" t="s">
        <v>326</v>
      </c>
      <c r="AL79" s="181" t="s">
        <v>363</v>
      </c>
      <c r="AM79" s="181" t="s">
        <v>553</v>
      </c>
      <c r="AN79" s="181" t="s">
        <v>311</v>
      </c>
      <c r="AQ79" s="128"/>
      <c r="AR79" s="128"/>
      <c r="AS79" s="128"/>
      <c r="AT79" s="128"/>
      <c r="AU79" s="128"/>
      <c r="AV79" s="128"/>
    </row>
    <row r="80" ht="16.5" customHeight="1">
      <c r="A80" s="180">
        <v>44097.0</v>
      </c>
      <c r="B80" s="181" t="s">
        <v>206</v>
      </c>
      <c r="C80" s="128"/>
      <c r="D80" s="128"/>
      <c r="E80" s="128"/>
      <c r="F80" s="128"/>
      <c r="G80" s="128"/>
      <c r="H80" s="128"/>
      <c r="I80" s="128"/>
      <c r="J80" s="128"/>
      <c r="K80" s="128"/>
      <c r="L80" s="181">
        <v>9259.0</v>
      </c>
      <c r="M80" s="181">
        <v>412.0</v>
      </c>
      <c r="N80" s="181">
        <v>8847.0</v>
      </c>
      <c r="O80" s="181">
        <v>575479.0</v>
      </c>
      <c r="P80" s="181">
        <v>596181.0</v>
      </c>
      <c r="Q80" s="128"/>
      <c r="R80" s="128"/>
      <c r="S80" s="181">
        <v>18981.0</v>
      </c>
      <c r="T80" s="128"/>
      <c r="U80" s="181">
        <v>231852.0</v>
      </c>
      <c r="V80" s="174">
        <v>18981.0</v>
      </c>
      <c r="W80" s="174">
        <v>212871.0</v>
      </c>
      <c r="Y80" s="174">
        <v>89.0</v>
      </c>
      <c r="Z80" s="182">
        <v>763.0</v>
      </c>
      <c r="AA80" s="174">
        <v>25.0</v>
      </c>
      <c r="AB80" s="174">
        <v>192.0</v>
      </c>
      <c r="AE80" s="174">
        <v>15476.0</v>
      </c>
      <c r="AF80" s="174">
        <v>206.0</v>
      </c>
      <c r="AI80" s="183">
        <v>44097.08263888889</v>
      </c>
      <c r="AJ80" s="183">
        <v>44097.697222222225</v>
      </c>
      <c r="AK80" s="181" t="s">
        <v>360</v>
      </c>
      <c r="AL80" s="181" t="s">
        <v>361</v>
      </c>
      <c r="AM80" s="181" t="s">
        <v>553</v>
      </c>
      <c r="AN80" s="181" t="s">
        <v>311</v>
      </c>
      <c r="AR80" s="128"/>
      <c r="AS80" s="128"/>
      <c r="AT80" s="128"/>
      <c r="AU80" s="128"/>
      <c r="AV80" s="128"/>
    </row>
    <row r="81" ht="16.5" customHeight="1">
      <c r="A81" s="180">
        <v>44096.0</v>
      </c>
      <c r="B81" s="181" t="s">
        <v>206</v>
      </c>
      <c r="C81" s="128"/>
      <c r="D81" s="128"/>
      <c r="E81" s="128"/>
      <c r="F81" s="128"/>
      <c r="G81" s="128"/>
      <c r="H81" s="128"/>
      <c r="I81" s="128"/>
      <c r="J81" s="128"/>
      <c r="K81" s="128"/>
      <c r="L81" s="181">
        <v>9240.0</v>
      </c>
      <c r="M81" s="181">
        <v>407.0</v>
      </c>
      <c r="N81" s="181">
        <v>8833.0</v>
      </c>
      <c r="O81" s="181">
        <v>568540.0</v>
      </c>
      <c r="P81" s="181">
        <v>588751.0</v>
      </c>
      <c r="Q81" s="128"/>
      <c r="R81" s="128"/>
      <c r="S81" s="181">
        <v>18508.0</v>
      </c>
      <c r="T81" s="128"/>
      <c r="U81" s="181">
        <v>230070.0</v>
      </c>
      <c r="V81" s="174">
        <v>18508.0</v>
      </c>
      <c r="W81" s="174">
        <v>211562.0</v>
      </c>
      <c r="Y81" s="174">
        <v>92.0</v>
      </c>
      <c r="Z81" s="182">
        <v>752.0</v>
      </c>
      <c r="AA81" s="174">
        <v>26.0</v>
      </c>
      <c r="AB81" s="174">
        <v>192.0</v>
      </c>
      <c r="AE81" s="174">
        <v>15220.0</v>
      </c>
      <c r="AF81" s="174">
        <v>199.0</v>
      </c>
      <c r="AI81" s="183">
        <v>44096.08263888889</v>
      </c>
      <c r="AJ81" s="183">
        <v>44096.694444444445</v>
      </c>
      <c r="AK81" s="181" t="s">
        <v>361</v>
      </c>
      <c r="AL81" s="181" t="s">
        <v>344</v>
      </c>
      <c r="AM81" s="181" t="s">
        <v>553</v>
      </c>
      <c r="AN81" s="181" t="s">
        <v>311</v>
      </c>
      <c r="AR81" s="128"/>
      <c r="AS81" s="128"/>
      <c r="AT81" s="128"/>
      <c r="AU81" s="128"/>
      <c r="AV81" s="128"/>
    </row>
    <row r="82" ht="16.5" customHeight="1">
      <c r="A82" s="180">
        <v>44095.0</v>
      </c>
      <c r="B82" s="181" t="s">
        <v>206</v>
      </c>
      <c r="C82" s="128"/>
      <c r="D82" s="128"/>
      <c r="E82" s="128"/>
      <c r="F82" s="128"/>
      <c r="G82" s="128"/>
      <c r="H82" s="128"/>
      <c r="I82" s="128"/>
      <c r="J82" s="128"/>
      <c r="K82" s="128"/>
      <c r="L82" s="181">
        <v>9203.0</v>
      </c>
      <c r="M82" s="181">
        <v>403.0</v>
      </c>
      <c r="N82" s="181">
        <v>8800.0</v>
      </c>
      <c r="O82" s="181">
        <v>565843.0</v>
      </c>
      <c r="P82" s="181">
        <v>585970.0</v>
      </c>
      <c r="Q82" s="128"/>
      <c r="R82" s="128"/>
      <c r="S82" s="181">
        <v>18244.0</v>
      </c>
      <c r="T82" s="128"/>
      <c r="U82" s="181">
        <v>229511.0</v>
      </c>
      <c r="V82" s="174">
        <v>18244.0</v>
      </c>
      <c r="W82" s="174">
        <v>211267.0</v>
      </c>
      <c r="Y82" s="174">
        <v>87.0</v>
      </c>
      <c r="Z82" s="182">
        <v>730.0</v>
      </c>
      <c r="AA82" s="174">
        <v>23.0</v>
      </c>
      <c r="AB82" s="174">
        <v>186.0</v>
      </c>
      <c r="AE82" s="174">
        <v>14841.0</v>
      </c>
      <c r="AF82" s="174">
        <v>196.0</v>
      </c>
      <c r="AI82" s="183">
        <v>44095.08263888889</v>
      </c>
      <c r="AJ82" s="183">
        <v>44095.66180555556</v>
      </c>
      <c r="AK82" s="181" t="s">
        <v>353</v>
      </c>
      <c r="AL82" s="181" t="s">
        <v>326</v>
      </c>
      <c r="AM82" s="181" t="s">
        <v>553</v>
      </c>
      <c r="AN82" s="181" t="s">
        <v>311</v>
      </c>
      <c r="AQ82" s="128"/>
      <c r="AR82" s="128"/>
      <c r="AS82" s="128"/>
      <c r="AT82" s="128"/>
      <c r="AU82" s="128"/>
      <c r="AV82" s="128"/>
    </row>
    <row r="83" ht="16.5" customHeight="1">
      <c r="A83" s="180">
        <v>44094.0</v>
      </c>
      <c r="B83" s="181" t="s">
        <v>206</v>
      </c>
      <c r="C83" s="128"/>
      <c r="D83" s="128"/>
      <c r="E83" s="128"/>
      <c r="F83" s="128"/>
      <c r="G83" s="128"/>
      <c r="H83" s="128"/>
      <c r="I83" s="128"/>
      <c r="J83" s="128"/>
      <c r="K83" s="128"/>
      <c r="L83" s="181">
        <v>9164.0</v>
      </c>
      <c r="M83" s="181">
        <v>400.0</v>
      </c>
      <c r="N83" s="181">
        <v>8764.0</v>
      </c>
      <c r="O83" s="181">
        <v>562599.0</v>
      </c>
      <c r="P83" s="181">
        <v>582629.0</v>
      </c>
      <c r="Q83" s="128"/>
      <c r="R83" s="128"/>
      <c r="S83" s="181">
        <v>17958.0</v>
      </c>
      <c r="T83" s="128"/>
      <c r="U83" s="181">
        <v>228255.0</v>
      </c>
      <c r="V83" s="174">
        <v>17958.0</v>
      </c>
      <c r="W83" s="174">
        <v>210297.0</v>
      </c>
      <c r="Y83" s="174">
        <v>81.0</v>
      </c>
      <c r="Z83" s="182">
        <v>723.0</v>
      </c>
      <c r="AA83" s="174">
        <v>22.0</v>
      </c>
      <c r="AB83" s="174">
        <v>185.0</v>
      </c>
      <c r="AE83" s="174">
        <v>14558.0</v>
      </c>
      <c r="AF83" s="174">
        <v>195.0</v>
      </c>
      <c r="AI83" s="183">
        <v>44094.08263888889</v>
      </c>
      <c r="AJ83" s="183">
        <v>44094.71041666667</v>
      </c>
      <c r="AK83" s="181" t="s">
        <v>346</v>
      </c>
      <c r="AL83" s="181" t="s">
        <v>374</v>
      </c>
      <c r="AM83" s="181" t="s">
        <v>553</v>
      </c>
      <c r="AN83" s="181" t="s">
        <v>311</v>
      </c>
      <c r="AQ83" s="128"/>
      <c r="AR83" s="128"/>
      <c r="AS83" s="128"/>
      <c r="AT83" s="128"/>
      <c r="AU83" s="128"/>
      <c r="AV83" s="128"/>
    </row>
    <row r="84" ht="16.5" customHeight="1">
      <c r="A84" s="180">
        <v>44093.0</v>
      </c>
      <c r="B84" s="181" t="s">
        <v>206</v>
      </c>
      <c r="C84" s="128"/>
      <c r="D84" s="128"/>
      <c r="E84" s="128"/>
      <c r="F84" s="128"/>
      <c r="G84" s="128"/>
      <c r="H84" s="128"/>
      <c r="I84" s="128"/>
      <c r="J84" s="128"/>
      <c r="K84" s="128"/>
      <c r="L84" s="181">
        <v>9164.0</v>
      </c>
      <c r="M84" s="181">
        <v>400.0</v>
      </c>
      <c r="N84" s="181">
        <v>8764.0</v>
      </c>
      <c r="O84" s="181">
        <v>556862.0</v>
      </c>
      <c r="P84" s="181">
        <v>576672.0</v>
      </c>
      <c r="Q84" s="128"/>
      <c r="R84" s="128"/>
      <c r="S84" s="181">
        <v>17607.0</v>
      </c>
      <c r="T84" s="128"/>
      <c r="U84" s="181">
        <v>226502.0</v>
      </c>
      <c r="V84" s="174">
        <v>17607.0</v>
      </c>
      <c r="W84" s="174">
        <v>208895.0</v>
      </c>
      <c r="Y84" s="174">
        <v>78.0</v>
      </c>
      <c r="Z84" s="182">
        <v>716.0</v>
      </c>
      <c r="AA84" s="174">
        <v>22.0</v>
      </c>
      <c r="AB84" s="174">
        <v>184.0</v>
      </c>
      <c r="AE84" s="174">
        <v>14319.0</v>
      </c>
      <c r="AF84" s="174">
        <v>195.0</v>
      </c>
      <c r="AI84" s="183">
        <v>44093.08263888889</v>
      </c>
      <c r="AJ84" s="183">
        <v>44093.69236111111</v>
      </c>
      <c r="AK84" s="181" t="s">
        <v>341</v>
      </c>
      <c r="AL84" s="181" t="s">
        <v>361</v>
      </c>
      <c r="AM84" s="181" t="s">
        <v>553</v>
      </c>
      <c r="AN84" s="181" t="s">
        <v>311</v>
      </c>
      <c r="AQ84" s="128"/>
      <c r="AR84" s="128"/>
      <c r="AS84" s="128"/>
      <c r="AT84" s="128"/>
      <c r="AU84" s="128"/>
      <c r="AV84" s="128"/>
    </row>
    <row r="85" ht="16.5" customHeight="1">
      <c r="A85" s="180">
        <v>44092.0</v>
      </c>
      <c r="B85" s="181" t="s">
        <v>206</v>
      </c>
      <c r="C85" s="128"/>
      <c r="D85" s="128"/>
      <c r="E85" s="128"/>
      <c r="F85" s="128"/>
      <c r="G85" s="128"/>
      <c r="H85" s="128"/>
      <c r="I85" s="128"/>
      <c r="J85" s="128"/>
      <c r="K85" s="128"/>
      <c r="L85" s="181">
        <v>9164.0</v>
      </c>
      <c r="M85" s="181">
        <v>400.0</v>
      </c>
      <c r="N85" s="181">
        <v>8764.0</v>
      </c>
      <c r="O85" s="181">
        <v>550324.0</v>
      </c>
      <c r="P85" s="181">
        <v>569913.0</v>
      </c>
      <c r="Q85" s="128"/>
      <c r="R85" s="128"/>
      <c r="S85" s="181">
        <v>17230.0</v>
      </c>
      <c r="T85" s="128"/>
      <c r="U85" s="181">
        <v>225193.0</v>
      </c>
      <c r="V85" s="174">
        <v>17230.0</v>
      </c>
      <c r="W85" s="174">
        <v>207963.0</v>
      </c>
      <c r="Y85" s="174">
        <v>77.0</v>
      </c>
      <c r="Z85" s="182">
        <v>705.0</v>
      </c>
      <c r="AA85" s="174">
        <v>24.0</v>
      </c>
      <c r="AB85" s="174">
        <v>183.0</v>
      </c>
      <c r="AE85" s="174">
        <v>14060.0</v>
      </c>
      <c r="AF85" s="174">
        <v>187.0</v>
      </c>
      <c r="AI85" s="183">
        <v>44092.08263888889</v>
      </c>
      <c r="AJ85" s="183">
        <v>44092.69583333333</v>
      </c>
      <c r="AK85" s="181" t="s">
        <v>331</v>
      </c>
      <c r="AL85" s="181" t="s">
        <v>467</v>
      </c>
      <c r="AM85" s="181" t="s">
        <v>553</v>
      </c>
      <c r="AN85" s="181" t="s">
        <v>311</v>
      </c>
      <c r="AR85" s="128"/>
      <c r="AS85" s="128"/>
      <c r="AT85" s="128"/>
      <c r="AU85" s="128"/>
      <c r="AV85" s="128"/>
    </row>
    <row r="86" ht="16.5" customHeight="1">
      <c r="A86" s="180">
        <v>44091.0</v>
      </c>
      <c r="B86" s="181" t="s">
        <v>206</v>
      </c>
      <c r="C86" s="128"/>
      <c r="D86" s="128"/>
      <c r="E86" s="128"/>
      <c r="F86" s="128"/>
      <c r="G86" s="128"/>
      <c r="H86" s="128"/>
      <c r="I86" s="128"/>
      <c r="J86" s="128"/>
      <c r="K86" s="128"/>
      <c r="L86" s="181">
        <v>9028.0</v>
      </c>
      <c r="M86" s="181">
        <v>377.0</v>
      </c>
      <c r="N86" s="181">
        <v>8651.0</v>
      </c>
      <c r="O86" s="181">
        <v>540625.0</v>
      </c>
      <c r="P86" s="181">
        <v>559923.0</v>
      </c>
      <c r="Q86" s="128"/>
      <c r="R86" s="128"/>
      <c r="S86" s="181">
        <v>16723.0</v>
      </c>
      <c r="T86" s="128"/>
      <c r="U86" s="181">
        <v>223170.0</v>
      </c>
      <c r="V86" s="174">
        <v>16723.0</v>
      </c>
      <c r="W86" s="174">
        <v>206447.0</v>
      </c>
      <c r="Y86" s="174">
        <v>69.0</v>
      </c>
      <c r="Z86" s="182">
        <v>691.0</v>
      </c>
      <c r="AA86" s="174">
        <v>24.0</v>
      </c>
      <c r="AB86" s="174">
        <v>181.0</v>
      </c>
      <c r="AE86" s="174">
        <v>13828.0</v>
      </c>
      <c r="AF86" s="174">
        <v>185.0</v>
      </c>
      <c r="AI86" s="183">
        <v>44091.08263888889</v>
      </c>
      <c r="AJ86" s="183">
        <v>44091.66527777778</v>
      </c>
      <c r="AK86" s="181" t="s">
        <v>353</v>
      </c>
      <c r="AL86" s="181" t="s">
        <v>403</v>
      </c>
      <c r="AM86" s="181" t="s">
        <v>553</v>
      </c>
      <c r="AN86" s="181" t="s">
        <v>311</v>
      </c>
      <c r="AQ86" s="128"/>
      <c r="AR86" s="128"/>
      <c r="AS86" s="128"/>
      <c r="AT86" s="128"/>
      <c r="AU86" s="128"/>
      <c r="AV86" s="128"/>
    </row>
    <row r="87" ht="16.5" customHeight="1">
      <c r="A87" s="180">
        <v>44090.0</v>
      </c>
      <c r="B87" s="181" t="s">
        <v>206</v>
      </c>
      <c r="C87" s="128"/>
      <c r="D87" s="128"/>
      <c r="E87" s="128"/>
      <c r="F87" s="128"/>
      <c r="G87" s="128"/>
      <c r="H87" s="128"/>
      <c r="I87" s="128"/>
      <c r="J87" s="128"/>
      <c r="K87" s="128"/>
      <c r="L87" s="181">
        <v>9028.0</v>
      </c>
      <c r="M87" s="181">
        <v>377.0</v>
      </c>
      <c r="N87" s="181">
        <v>8651.0</v>
      </c>
      <c r="O87" s="181">
        <v>534223.0</v>
      </c>
      <c r="P87" s="181">
        <v>553163.0</v>
      </c>
      <c r="Q87" s="128"/>
      <c r="R87" s="128"/>
      <c r="S87" s="181">
        <v>16333.0</v>
      </c>
      <c r="T87" s="128"/>
      <c r="U87" s="181">
        <v>222057.0</v>
      </c>
      <c r="V87" s="174">
        <v>16333.0</v>
      </c>
      <c r="W87" s="174">
        <v>205724.0</v>
      </c>
      <c r="Y87" s="174">
        <v>62.0</v>
      </c>
      <c r="Z87" s="182">
        <v>674.0</v>
      </c>
      <c r="AA87" s="174">
        <v>20.0</v>
      </c>
      <c r="AB87" s="174">
        <v>176.0</v>
      </c>
      <c r="AE87" s="174">
        <v>13628.0</v>
      </c>
      <c r="AF87" s="174">
        <v>175.0</v>
      </c>
      <c r="AI87" s="183">
        <v>44090.08263888889</v>
      </c>
      <c r="AJ87" s="183">
        <v>44090.69930555555</v>
      </c>
      <c r="AK87" s="181" t="s">
        <v>326</v>
      </c>
      <c r="AL87" s="181" t="s">
        <v>361</v>
      </c>
      <c r="AM87" s="181" t="s">
        <v>553</v>
      </c>
      <c r="AN87" s="181" t="s">
        <v>311</v>
      </c>
      <c r="AQ87" s="128"/>
      <c r="AR87" s="128"/>
      <c r="AS87" s="128"/>
      <c r="AT87" s="128"/>
      <c r="AU87" s="128"/>
      <c r="AV87" s="128"/>
    </row>
    <row r="88" ht="16.5" customHeight="1">
      <c r="A88" s="180">
        <v>44089.0</v>
      </c>
      <c r="B88" s="181" t="s">
        <v>206</v>
      </c>
      <c r="C88" s="128"/>
      <c r="D88" s="128"/>
      <c r="E88" s="128"/>
      <c r="F88" s="128"/>
      <c r="G88" s="128"/>
      <c r="H88" s="128"/>
      <c r="I88" s="128"/>
      <c r="J88" s="128"/>
      <c r="K88" s="128"/>
      <c r="L88" s="181">
        <v>9028.0</v>
      </c>
      <c r="M88" s="181">
        <v>377.0</v>
      </c>
      <c r="N88" s="181">
        <v>8651.0</v>
      </c>
      <c r="O88" s="181">
        <v>529202.0</v>
      </c>
      <c r="P88" s="181">
        <v>547945.0</v>
      </c>
      <c r="Q88" s="128"/>
      <c r="R88" s="128"/>
      <c r="S88" s="181">
        <v>16064.0</v>
      </c>
      <c r="T88" s="128"/>
      <c r="U88" s="181">
        <v>220645.0</v>
      </c>
      <c r="V88" s="174">
        <v>16064.0</v>
      </c>
      <c r="W88" s="174">
        <v>204581.0</v>
      </c>
      <c r="Y88" s="174">
        <v>62.0</v>
      </c>
      <c r="Z88" s="182">
        <v>657.0</v>
      </c>
      <c r="AA88" s="174">
        <v>18.0</v>
      </c>
      <c r="AB88" s="174">
        <v>171.0</v>
      </c>
      <c r="AE88" s="174">
        <v>13328.0</v>
      </c>
      <c r="AF88" s="174">
        <v>175.0</v>
      </c>
      <c r="AI88" s="183">
        <v>44089.08263888889</v>
      </c>
      <c r="AJ88" s="183">
        <v>44089.683333333334</v>
      </c>
      <c r="AK88" s="181" t="s">
        <v>326</v>
      </c>
      <c r="AL88" s="181" t="s">
        <v>353</v>
      </c>
      <c r="AM88" s="181" t="s">
        <v>553</v>
      </c>
      <c r="AN88" s="181" t="s">
        <v>402</v>
      </c>
      <c r="AQ88" s="128"/>
      <c r="AR88" s="128"/>
      <c r="AS88" s="128"/>
      <c r="AT88" s="128"/>
      <c r="AU88" s="128"/>
      <c r="AV88" s="128"/>
    </row>
    <row r="89" ht="16.5" customHeight="1">
      <c r="A89" s="180">
        <v>44088.0</v>
      </c>
      <c r="B89" s="181" t="s">
        <v>206</v>
      </c>
      <c r="C89" s="128"/>
      <c r="D89" s="128"/>
      <c r="E89" s="128"/>
      <c r="F89" s="128"/>
      <c r="G89" s="128"/>
      <c r="H89" s="128"/>
      <c r="I89" s="128"/>
      <c r="J89" s="128"/>
      <c r="K89" s="128"/>
      <c r="L89" s="181">
        <v>9028.0</v>
      </c>
      <c r="M89" s="181">
        <v>377.0</v>
      </c>
      <c r="N89" s="181">
        <v>8651.0</v>
      </c>
      <c r="O89" s="181">
        <v>527535.0</v>
      </c>
      <c r="P89" s="181">
        <v>546127.0</v>
      </c>
      <c r="Q89" s="128"/>
      <c r="R89" s="128"/>
      <c r="S89" s="181">
        <v>15831.0</v>
      </c>
      <c r="T89" s="128"/>
      <c r="U89" s="181">
        <v>220230.0</v>
      </c>
      <c r="V89" s="174">
        <v>15831.0</v>
      </c>
      <c r="W89" s="174">
        <v>204399.0</v>
      </c>
      <c r="Y89" s="174">
        <v>65.0</v>
      </c>
      <c r="Z89" s="182">
        <v>646.0</v>
      </c>
      <c r="AA89" s="174">
        <v>19.0</v>
      </c>
      <c r="AB89" s="174">
        <v>171.0</v>
      </c>
      <c r="AE89" s="174">
        <v>12903.0</v>
      </c>
      <c r="AF89" s="174">
        <v>173.0</v>
      </c>
      <c r="AI89" s="183">
        <v>44088.08263888889</v>
      </c>
      <c r="AJ89" s="183">
        <v>44088.67569444445</v>
      </c>
      <c r="AK89" s="181" t="s">
        <v>353</v>
      </c>
      <c r="AL89" s="181" t="s">
        <v>326</v>
      </c>
      <c r="AM89" s="181" t="s">
        <v>553</v>
      </c>
      <c r="AN89" s="181" t="s">
        <v>402</v>
      </c>
      <c r="AQ89" s="128"/>
      <c r="AR89" s="128"/>
      <c r="AS89" s="128"/>
      <c r="AT89" s="128"/>
      <c r="AU89" s="128"/>
      <c r="AV89" s="128"/>
    </row>
    <row r="90" ht="16.5" customHeight="1">
      <c r="A90" s="180">
        <v>44087.0</v>
      </c>
      <c r="B90" s="181" t="s">
        <v>206</v>
      </c>
      <c r="C90" s="128"/>
      <c r="D90" s="128"/>
      <c r="E90" s="128"/>
      <c r="F90" s="128"/>
      <c r="G90" s="128"/>
      <c r="H90" s="128"/>
      <c r="I90" s="128"/>
      <c r="J90" s="128"/>
      <c r="K90" s="128"/>
      <c r="L90" s="181">
        <v>9026.0</v>
      </c>
      <c r="M90" s="181">
        <v>376.0</v>
      </c>
      <c r="N90" s="181">
        <v>8650.0</v>
      </c>
      <c r="O90" s="181">
        <v>523570.0</v>
      </c>
      <c r="P90" s="181">
        <v>541850.0</v>
      </c>
      <c r="Q90" s="128"/>
      <c r="R90" s="128"/>
      <c r="S90" s="181">
        <v>15577.0</v>
      </c>
      <c r="T90" s="128"/>
      <c r="U90" s="181">
        <v>218606.0</v>
      </c>
      <c r="V90" s="174">
        <v>15577.0</v>
      </c>
      <c r="W90" s="174">
        <v>203029.0</v>
      </c>
      <c r="Y90" s="174">
        <v>62.0</v>
      </c>
      <c r="Z90" s="182">
        <v>643.0</v>
      </c>
      <c r="AA90" s="174">
        <v>18.0</v>
      </c>
      <c r="AB90" s="174">
        <v>170.0</v>
      </c>
      <c r="AE90" s="174">
        <v>12655.0</v>
      </c>
      <c r="AF90" s="174">
        <v>171.0</v>
      </c>
      <c r="AI90" s="183">
        <v>44087.08263888889</v>
      </c>
      <c r="AJ90" s="183">
        <v>44087.73125</v>
      </c>
      <c r="AK90" s="181" t="s">
        <v>353</v>
      </c>
      <c r="AL90" s="181" t="s">
        <v>323</v>
      </c>
      <c r="AM90" s="181" t="s">
        <v>553</v>
      </c>
      <c r="AN90" s="181" t="s">
        <v>402</v>
      </c>
      <c r="AQ90" s="128"/>
      <c r="AR90" s="128"/>
      <c r="AS90" s="128"/>
      <c r="AT90" s="128"/>
      <c r="AU90" s="128"/>
      <c r="AV90" s="128"/>
    </row>
    <row r="91" ht="16.5" customHeight="1">
      <c r="A91" s="180">
        <v>44086.0</v>
      </c>
      <c r="B91" s="181" t="s">
        <v>206</v>
      </c>
      <c r="C91" s="128"/>
      <c r="D91" s="128"/>
      <c r="E91" s="128"/>
      <c r="F91" s="128"/>
      <c r="G91" s="128"/>
      <c r="H91" s="128"/>
      <c r="I91" s="128"/>
      <c r="J91" s="128"/>
      <c r="K91" s="128"/>
      <c r="L91" s="181">
        <v>9020.0</v>
      </c>
      <c r="M91" s="181">
        <v>373.0</v>
      </c>
      <c r="N91" s="181">
        <v>8647.0</v>
      </c>
      <c r="O91" s="181">
        <v>515420.0</v>
      </c>
      <c r="P91" s="181">
        <v>533340.0</v>
      </c>
      <c r="Q91" s="128"/>
      <c r="R91" s="128"/>
      <c r="S91" s="181">
        <v>15151.0</v>
      </c>
      <c r="T91" s="128"/>
      <c r="U91" s="181">
        <v>216581.0</v>
      </c>
      <c r="V91" s="174">
        <v>15151.0</v>
      </c>
      <c r="W91" s="174">
        <v>201430.0</v>
      </c>
      <c r="Y91" s="174">
        <v>56.0</v>
      </c>
      <c r="Z91" s="182">
        <v>634.0</v>
      </c>
      <c r="AA91" s="174">
        <v>18.0</v>
      </c>
      <c r="AB91" s="174">
        <v>169.0</v>
      </c>
      <c r="AE91" s="174">
        <v>12450.0</v>
      </c>
      <c r="AF91" s="174">
        <v>170.0</v>
      </c>
      <c r="AI91" s="183">
        <v>44086.08263888889</v>
      </c>
      <c r="AJ91" s="183">
        <v>44086.65763888889</v>
      </c>
      <c r="AK91" s="181" t="s">
        <v>323</v>
      </c>
      <c r="AL91" s="181" t="s">
        <v>325</v>
      </c>
      <c r="AM91" s="181" t="s">
        <v>553</v>
      </c>
      <c r="AN91" s="181" t="s">
        <v>402</v>
      </c>
      <c r="AQ91" s="128"/>
      <c r="AR91" s="128"/>
      <c r="AS91" s="128"/>
      <c r="AT91" s="128"/>
      <c r="AU91" s="128"/>
      <c r="AV91" s="128"/>
    </row>
    <row r="92" ht="16.5" customHeight="1">
      <c r="A92" s="180">
        <v>44085.0</v>
      </c>
      <c r="B92" s="181" t="s">
        <v>206</v>
      </c>
      <c r="C92" s="128"/>
      <c r="D92" s="128"/>
      <c r="E92" s="128"/>
      <c r="F92" s="128"/>
      <c r="G92" s="128"/>
      <c r="H92" s="128"/>
      <c r="I92" s="128"/>
      <c r="J92" s="128"/>
      <c r="K92" s="128"/>
      <c r="L92" s="181">
        <v>8978.0</v>
      </c>
      <c r="M92" s="181">
        <v>367.0</v>
      </c>
      <c r="N92" s="181">
        <v>8611.0</v>
      </c>
      <c r="O92" s="181">
        <v>506398.0</v>
      </c>
      <c r="P92" s="181">
        <v>523783.0</v>
      </c>
      <c r="Q92" s="128"/>
      <c r="R92" s="128"/>
      <c r="S92" s="181">
        <v>14684.0</v>
      </c>
      <c r="T92" s="128"/>
      <c r="U92" s="181">
        <v>215076.0</v>
      </c>
      <c r="V92" s="174">
        <v>14684.0</v>
      </c>
      <c r="W92" s="174">
        <v>200392.0</v>
      </c>
      <c r="Y92" s="174">
        <v>64.0</v>
      </c>
      <c r="Z92" s="182">
        <v>630.0</v>
      </c>
      <c r="AA92" s="174">
        <v>22.0</v>
      </c>
      <c r="AB92" s="174">
        <v>169.0</v>
      </c>
      <c r="AE92" s="174">
        <v>12177.0</v>
      </c>
      <c r="AF92" s="174">
        <v>163.0</v>
      </c>
      <c r="AI92" s="183">
        <v>44085.08263888889</v>
      </c>
      <c r="AJ92" s="183">
        <v>44085.728472222225</v>
      </c>
      <c r="AK92" s="181" t="s">
        <v>344</v>
      </c>
      <c r="AL92" s="181" t="s">
        <v>315</v>
      </c>
      <c r="AM92" s="181" t="s">
        <v>553</v>
      </c>
      <c r="AN92" s="181" t="s">
        <v>402</v>
      </c>
      <c r="AQ92" s="128"/>
      <c r="AR92" s="128"/>
      <c r="AS92" s="128"/>
      <c r="AT92" s="128"/>
      <c r="AU92" s="128"/>
      <c r="AV92" s="128"/>
    </row>
    <row r="93" ht="16.5" customHeight="1">
      <c r="A93" s="180">
        <v>44084.0</v>
      </c>
      <c r="B93" s="181" t="s">
        <v>206</v>
      </c>
      <c r="C93" s="128"/>
      <c r="D93" s="128"/>
      <c r="E93" s="128"/>
      <c r="F93" s="128"/>
      <c r="G93" s="128"/>
      <c r="H93" s="128"/>
      <c r="I93" s="128"/>
      <c r="J93" s="128"/>
      <c r="K93" s="128"/>
      <c r="L93" s="181">
        <v>8978.0</v>
      </c>
      <c r="M93" s="181">
        <v>367.0</v>
      </c>
      <c r="N93" s="181">
        <v>8611.0</v>
      </c>
      <c r="O93" s="181">
        <v>500924.0</v>
      </c>
      <c r="P93" s="181">
        <v>518090.0</v>
      </c>
      <c r="Q93" s="128"/>
      <c r="R93" s="128"/>
      <c r="S93" s="181">
        <v>14443.0</v>
      </c>
      <c r="T93" s="128"/>
      <c r="U93" s="181">
        <v>214292.0</v>
      </c>
      <c r="V93" s="174">
        <v>14443.0</v>
      </c>
      <c r="W93" s="174">
        <v>199849.0</v>
      </c>
      <c r="Y93" s="174">
        <v>62.0</v>
      </c>
      <c r="Z93" s="182">
        <v>624.0</v>
      </c>
      <c r="AA93" s="174">
        <v>21.0</v>
      </c>
      <c r="AB93" s="174">
        <v>165.0</v>
      </c>
      <c r="AE93" s="174">
        <v>11930.0</v>
      </c>
      <c r="AF93" s="174">
        <v>163.0</v>
      </c>
      <c r="AI93" s="183">
        <v>44084.08263888889</v>
      </c>
      <c r="AJ93" s="183">
        <v>44084.66458333333</v>
      </c>
      <c r="AK93" s="181" t="s">
        <v>403</v>
      </c>
      <c r="AL93" s="181" t="s">
        <v>353</v>
      </c>
      <c r="AM93" s="181" t="s">
        <v>554</v>
      </c>
      <c r="AN93" s="181" t="s">
        <v>402</v>
      </c>
      <c r="AQ93" s="128"/>
      <c r="AR93" s="128"/>
      <c r="AS93" s="128"/>
      <c r="AT93" s="128"/>
      <c r="AU93" s="128"/>
      <c r="AV93" s="128"/>
    </row>
    <row r="94" ht="16.5" customHeight="1">
      <c r="A94" s="180">
        <v>44083.0</v>
      </c>
      <c r="B94" s="181" t="s">
        <v>206</v>
      </c>
      <c r="C94" s="128"/>
      <c r="D94" s="128"/>
      <c r="E94" s="128"/>
      <c r="F94" s="128"/>
      <c r="G94" s="128"/>
      <c r="H94" s="128"/>
      <c r="I94" s="128"/>
      <c r="J94" s="128"/>
      <c r="K94" s="128"/>
      <c r="L94" s="181">
        <v>8918.0</v>
      </c>
      <c r="M94" s="181">
        <v>359.0</v>
      </c>
      <c r="N94" s="181">
        <v>8559.0</v>
      </c>
      <c r="O94" s="181">
        <v>494769.0</v>
      </c>
      <c r="P94" s="181">
        <v>511730.0</v>
      </c>
      <c r="Q94" s="128"/>
      <c r="R94" s="128"/>
      <c r="S94" s="181">
        <v>14110.0</v>
      </c>
      <c r="T94" s="128"/>
      <c r="U94" s="181">
        <v>212959.0</v>
      </c>
      <c r="V94" s="174">
        <v>14110.0</v>
      </c>
      <c r="W94" s="174">
        <v>198849.0</v>
      </c>
      <c r="Y94" s="174">
        <v>53.0</v>
      </c>
      <c r="Z94" s="182">
        <v>611.0</v>
      </c>
      <c r="AA94" s="174">
        <v>18.0</v>
      </c>
      <c r="AB94" s="174">
        <v>163.0</v>
      </c>
      <c r="AE94" s="174">
        <v>11733.0</v>
      </c>
      <c r="AF94" s="174">
        <v>160.0</v>
      </c>
      <c r="AI94" s="183">
        <v>44083.08263888889</v>
      </c>
      <c r="AJ94" s="183">
        <v>44083.69930555555</v>
      </c>
      <c r="AK94" s="181" t="s">
        <v>363</v>
      </c>
      <c r="AL94" s="181" t="s">
        <v>361</v>
      </c>
      <c r="AM94" s="181" t="s">
        <v>554</v>
      </c>
      <c r="AN94" s="181" t="s">
        <v>402</v>
      </c>
      <c r="AQ94" s="128"/>
      <c r="AR94" s="128"/>
      <c r="AS94" s="128"/>
      <c r="AT94" s="128"/>
      <c r="AU94" s="128"/>
      <c r="AV94" s="128"/>
    </row>
    <row r="95" ht="16.5" customHeight="1">
      <c r="A95" s="180">
        <v>44082.0</v>
      </c>
      <c r="B95" s="181" t="s">
        <v>206</v>
      </c>
      <c r="C95" s="128"/>
      <c r="D95" s="128"/>
      <c r="E95" s="128"/>
      <c r="F95" s="128"/>
      <c r="G95" s="128"/>
      <c r="H95" s="128"/>
      <c r="I95" s="128"/>
      <c r="J95" s="128"/>
      <c r="K95" s="128"/>
      <c r="L95" s="181">
        <v>8918.0</v>
      </c>
      <c r="M95" s="181">
        <v>359.0</v>
      </c>
      <c r="N95" s="181">
        <v>8559.0</v>
      </c>
      <c r="O95" s="181">
        <v>491742.0</v>
      </c>
      <c r="P95" s="181">
        <v>508555.0</v>
      </c>
      <c r="Q95" s="128"/>
      <c r="R95" s="128"/>
      <c r="S95" s="181">
        <v>13872.0</v>
      </c>
      <c r="T95" s="128"/>
      <c r="U95" s="181">
        <v>212129.0</v>
      </c>
      <c r="V95" s="174">
        <v>13872.0</v>
      </c>
      <c r="W95" s="174">
        <v>198257.0</v>
      </c>
      <c r="Y95" s="174">
        <v>63.0</v>
      </c>
      <c r="Z95" s="182">
        <v>604.0</v>
      </c>
      <c r="AA95" s="174">
        <v>19.0</v>
      </c>
      <c r="AB95" s="174">
        <v>162.0</v>
      </c>
      <c r="AE95" s="174">
        <v>11452.0</v>
      </c>
      <c r="AF95" s="174">
        <v>160.0</v>
      </c>
      <c r="AI95" s="183">
        <v>44082.08263888889</v>
      </c>
      <c r="AJ95" s="183">
        <v>44082.73611111111</v>
      </c>
      <c r="AK95" s="181" t="s">
        <v>339</v>
      </c>
      <c r="AL95" s="181" t="s">
        <v>467</v>
      </c>
      <c r="AM95" s="181" t="s">
        <v>554</v>
      </c>
      <c r="AN95" s="181" t="s">
        <v>402</v>
      </c>
      <c r="AQ95" s="128"/>
      <c r="AR95" s="128"/>
      <c r="AS95" s="128"/>
      <c r="AT95" s="128"/>
      <c r="AU95" s="128"/>
      <c r="AV95" s="128"/>
    </row>
    <row r="96" ht="16.5" customHeight="1">
      <c r="A96" s="180">
        <v>44081.0</v>
      </c>
      <c r="B96" s="181" t="s">
        <v>206</v>
      </c>
      <c r="C96" s="128"/>
      <c r="D96" s="128"/>
      <c r="E96" s="128"/>
      <c r="F96" s="128"/>
      <c r="G96" s="128"/>
      <c r="H96" s="128"/>
      <c r="I96" s="128"/>
      <c r="J96" s="128"/>
      <c r="K96" s="128"/>
      <c r="L96" s="181">
        <v>8913.0</v>
      </c>
      <c r="M96" s="181">
        <v>359.0</v>
      </c>
      <c r="N96" s="181">
        <v>8554.0</v>
      </c>
      <c r="O96" s="181">
        <v>490368.0</v>
      </c>
      <c r="P96" s="181">
        <v>507124.0</v>
      </c>
      <c r="Q96" s="128"/>
      <c r="R96" s="128"/>
      <c r="S96" s="181">
        <v>13797.0</v>
      </c>
      <c r="T96" s="128"/>
      <c r="U96" s="181">
        <v>211675.0</v>
      </c>
      <c r="V96" s="174">
        <v>13797.0</v>
      </c>
      <c r="W96" s="174">
        <v>198097.0</v>
      </c>
      <c r="Y96" s="174">
        <v>68.0</v>
      </c>
      <c r="Z96" s="182">
        <v>602.0</v>
      </c>
      <c r="AA96" s="174">
        <v>19.0</v>
      </c>
      <c r="AB96" s="174">
        <v>162.0</v>
      </c>
      <c r="AE96" s="174">
        <v>11080.0</v>
      </c>
      <c r="AF96" s="174">
        <v>160.0</v>
      </c>
      <c r="AI96" s="183">
        <v>44081.08263888889</v>
      </c>
      <c r="AJ96" s="183">
        <v>44081.71527777778</v>
      </c>
      <c r="AK96" s="181" t="s">
        <v>326</v>
      </c>
      <c r="AL96" s="181" t="s">
        <v>325</v>
      </c>
      <c r="AM96" s="181" t="s">
        <v>554</v>
      </c>
      <c r="AN96" s="181" t="s">
        <v>402</v>
      </c>
      <c r="AQ96" s="128"/>
      <c r="AR96" s="128"/>
      <c r="AS96" s="128"/>
      <c r="AT96" s="128"/>
      <c r="AU96" s="128"/>
      <c r="AV96" s="128"/>
    </row>
    <row r="97" ht="16.5" customHeight="1">
      <c r="A97" s="180">
        <v>44080.0</v>
      </c>
      <c r="B97" s="181" t="s">
        <v>206</v>
      </c>
      <c r="C97" s="128"/>
      <c r="D97" s="128"/>
      <c r="E97" s="128"/>
      <c r="F97" s="128"/>
      <c r="G97" s="128"/>
      <c r="H97" s="128"/>
      <c r="I97" s="128"/>
      <c r="J97" s="128"/>
      <c r="K97" s="128"/>
      <c r="L97" s="181">
        <v>8913.0</v>
      </c>
      <c r="M97" s="181">
        <v>359.0</v>
      </c>
      <c r="N97" s="181">
        <v>8554.0</v>
      </c>
      <c r="O97" s="181">
        <v>488286.0</v>
      </c>
      <c r="P97" s="181">
        <v>504785.0</v>
      </c>
      <c r="Q97" s="128"/>
      <c r="R97" s="128"/>
      <c r="S97" s="181">
        <v>13626.0</v>
      </c>
      <c r="T97" s="128"/>
      <c r="U97" s="181">
        <v>210757.0</v>
      </c>
      <c r="V97" s="174">
        <v>13626.0</v>
      </c>
      <c r="W97" s="174">
        <v>197368.0</v>
      </c>
      <c r="Y97" s="174">
        <v>64.0</v>
      </c>
      <c r="Z97" s="182">
        <v>598.0</v>
      </c>
      <c r="AA97" s="174">
        <v>18.0</v>
      </c>
      <c r="AB97" s="174">
        <v>161.0</v>
      </c>
      <c r="AE97" s="174">
        <v>10821.0</v>
      </c>
      <c r="AF97" s="174">
        <v>160.0</v>
      </c>
      <c r="AI97" s="183">
        <v>44080.08263888889</v>
      </c>
      <c r="AJ97" s="183">
        <v>44080.711805555555</v>
      </c>
      <c r="AK97" s="181" t="s">
        <v>325</v>
      </c>
      <c r="AL97" s="181" t="s">
        <v>374</v>
      </c>
      <c r="AM97" s="181" t="s">
        <v>554</v>
      </c>
      <c r="AN97" s="181" t="s">
        <v>402</v>
      </c>
      <c r="AQ97" s="128"/>
      <c r="AR97" s="128"/>
      <c r="AS97" s="128"/>
      <c r="AT97" s="128"/>
      <c r="AU97" s="128"/>
      <c r="AV97" s="128"/>
    </row>
    <row r="98" ht="16.5" customHeight="1">
      <c r="A98" s="180">
        <v>44079.0</v>
      </c>
      <c r="B98" s="181" t="s">
        <v>206</v>
      </c>
      <c r="C98" s="128"/>
      <c r="D98" s="128"/>
      <c r="E98" s="128"/>
      <c r="F98" s="128"/>
      <c r="G98" s="128"/>
      <c r="H98" s="128"/>
      <c r="I98" s="128"/>
      <c r="J98" s="128"/>
      <c r="K98" s="128"/>
      <c r="L98" s="181">
        <v>8904.0</v>
      </c>
      <c r="M98" s="181">
        <v>359.0</v>
      </c>
      <c r="N98" s="181">
        <v>8545.0</v>
      </c>
      <c r="O98" s="181">
        <v>483824.0</v>
      </c>
      <c r="P98" s="181">
        <v>500132.0</v>
      </c>
      <c r="Q98" s="128"/>
      <c r="R98" s="128"/>
      <c r="S98" s="181">
        <v>13327.0</v>
      </c>
      <c r="T98" s="128"/>
      <c r="U98" s="181">
        <v>209213.0</v>
      </c>
      <c r="V98" s="174">
        <v>13327.0</v>
      </c>
      <c r="W98" s="174">
        <v>196165.0</v>
      </c>
      <c r="Y98" s="174">
        <v>67.0</v>
      </c>
      <c r="Z98" s="182">
        <v>596.0</v>
      </c>
      <c r="AA98" s="174">
        <v>18.0</v>
      </c>
      <c r="AB98" s="174">
        <v>159.0</v>
      </c>
      <c r="AE98" s="174">
        <v>10640.0</v>
      </c>
      <c r="AF98" s="174">
        <v>159.0</v>
      </c>
      <c r="AI98" s="183">
        <v>44079.08263888889</v>
      </c>
      <c r="AJ98" s="183">
        <v>44079.70625</v>
      </c>
      <c r="AK98" s="181" t="s">
        <v>353</v>
      </c>
      <c r="AL98" s="181" t="s">
        <v>315</v>
      </c>
      <c r="AM98" s="181" t="s">
        <v>554</v>
      </c>
      <c r="AN98" s="181" t="s">
        <v>402</v>
      </c>
      <c r="AQ98" s="128"/>
      <c r="AR98" s="128"/>
      <c r="AS98" s="128"/>
      <c r="AT98" s="128"/>
      <c r="AU98" s="128"/>
      <c r="AV98" s="128"/>
    </row>
    <row r="99" ht="16.5" customHeight="1">
      <c r="A99" s="180">
        <v>44078.0</v>
      </c>
      <c r="B99" s="181" t="s">
        <v>206</v>
      </c>
      <c r="C99" s="128"/>
      <c r="D99" s="128"/>
      <c r="E99" s="128"/>
      <c r="F99" s="128"/>
      <c r="G99" s="128"/>
      <c r="H99" s="128"/>
      <c r="I99" s="128"/>
      <c r="J99" s="128"/>
      <c r="K99" s="128"/>
      <c r="L99" s="181">
        <v>8872.0</v>
      </c>
      <c r="M99" s="181">
        <v>355.0</v>
      </c>
      <c r="N99" s="181">
        <v>8517.0</v>
      </c>
      <c r="O99" s="181">
        <v>476793.0</v>
      </c>
      <c r="P99" s="181">
        <v>492798.0</v>
      </c>
      <c r="Q99" s="128"/>
      <c r="R99" s="128"/>
      <c r="S99" s="181">
        <v>12971.0</v>
      </c>
      <c r="T99" s="128"/>
      <c r="U99" s="181">
        <v>207257.0</v>
      </c>
      <c r="V99" s="174">
        <v>12971.0</v>
      </c>
      <c r="W99" s="174">
        <v>194783.0</v>
      </c>
      <c r="Y99" s="174">
        <v>67.0</v>
      </c>
      <c r="Z99" s="182">
        <v>590.0</v>
      </c>
      <c r="AA99" s="174">
        <v>17.0</v>
      </c>
      <c r="AB99" s="174">
        <v>158.0</v>
      </c>
      <c r="AE99" s="174">
        <v>10310.0</v>
      </c>
      <c r="AF99" s="174">
        <v>154.0</v>
      </c>
      <c r="AI99" s="183">
        <v>44078.08263888889</v>
      </c>
      <c r="AJ99" s="183">
        <v>44078.73055555555</v>
      </c>
      <c r="AK99" s="181" t="s">
        <v>353</v>
      </c>
      <c r="AL99" s="181" t="s">
        <v>334</v>
      </c>
      <c r="AM99" s="181" t="s">
        <v>554</v>
      </c>
      <c r="AN99" s="181" t="s">
        <v>402</v>
      </c>
      <c r="AQ99" s="128"/>
      <c r="AR99" s="128"/>
      <c r="AS99" s="128"/>
      <c r="AT99" s="128"/>
      <c r="AU99" s="128"/>
      <c r="AV99" s="128"/>
    </row>
    <row r="100" ht="16.5" customHeight="1">
      <c r="A100" s="180">
        <v>44077.0</v>
      </c>
      <c r="B100" s="181" t="s">
        <v>206</v>
      </c>
      <c r="C100" s="128"/>
      <c r="D100" s="128"/>
      <c r="E100" s="128"/>
      <c r="F100" s="128"/>
      <c r="G100" s="128"/>
      <c r="H100" s="128"/>
      <c r="I100" s="128"/>
      <c r="J100" s="128"/>
      <c r="K100" s="128"/>
      <c r="L100" s="181">
        <v>8678.0</v>
      </c>
      <c r="M100" s="181">
        <v>348.0</v>
      </c>
      <c r="N100" s="181">
        <v>8330.0</v>
      </c>
      <c r="O100" s="181">
        <v>470423.0</v>
      </c>
      <c r="P100" s="181">
        <v>486081.0</v>
      </c>
      <c r="Q100" s="128"/>
      <c r="R100" s="128"/>
      <c r="S100" s="181">
        <v>12629.0</v>
      </c>
      <c r="T100" s="128"/>
      <c r="U100" s="181">
        <v>205204.0</v>
      </c>
      <c r="V100" s="174">
        <v>12629.0</v>
      </c>
      <c r="W100" s="174">
        <v>193270.0</v>
      </c>
      <c r="Y100" s="174">
        <v>51.0</v>
      </c>
      <c r="Z100" s="182">
        <v>583.0</v>
      </c>
      <c r="AA100" s="174">
        <v>16.0</v>
      </c>
      <c r="AB100" s="174">
        <v>156.0</v>
      </c>
      <c r="AE100" s="174">
        <v>10051.0</v>
      </c>
      <c r="AF100" s="174">
        <v>154.0</v>
      </c>
      <c r="AI100" s="183">
        <v>44077.08263888889</v>
      </c>
      <c r="AJ100" s="183">
        <v>44077.73541666666</v>
      </c>
      <c r="AK100" s="181" t="s">
        <v>403</v>
      </c>
      <c r="AL100" s="181" t="s">
        <v>360</v>
      </c>
      <c r="AM100" s="181" t="s">
        <v>554</v>
      </c>
      <c r="AN100" s="181" t="s">
        <v>402</v>
      </c>
      <c r="AQ100" s="128"/>
      <c r="AR100" s="128"/>
      <c r="AS100" s="128"/>
      <c r="AT100" s="128"/>
      <c r="AU100" s="128"/>
      <c r="AV100" s="128"/>
    </row>
    <row r="101" ht="16.5" customHeight="1">
      <c r="A101" s="180">
        <v>44076.0</v>
      </c>
      <c r="B101" s="181" t="s">
        <v>206</v>
      </c>
      <c r="F101" s="128"/>
      <c r="G101" s="128"/>
      <c r="H101" s="128"/>
      <c r="I101" s="128"/>
      <c r="L101" s="181">
        <v>8655.0</v>
      </c>
      <c r="M101" s="181">
        <v>342.0</v>
      </c>
      <c r="N101" s="181">
        <v>8313.0</v>
      </c>
      <c r="O101" s="181">
        <v>464111.0</v>
      </c>
      <c r="P101" s="181">
        <v>479537.0</v>
      </c>
      <c r="Q101" s="128"/>
      <c r="R101" s="128"/>
      <c r="S101" s="181">
        <v>12270.0</v>
      </c>
      <c r="T101" s="128"/>
      <c r="U101" s="181">
        <v>203229.0</v>
      </c>
      <c r="V101" s="174">
        <v>12270.0</v>
      </c>
      <c r="W101" s="174">
        <v>191830.0</v>
      </c>
      <c r="Y101" s="174">
        <v>66.0</v>
      </c>
      <c r="Z101" s="182">
        <v>575.0</v>
      </c>
      <c r="AA101" s="174">
        <v>16.0</v>
      </c>
      <c r="AB101" s="174">
        <v>153.0</v>
      </c>
      <c r="AE101" s="174">
        <v>9834.0</v>
      </c>
      <c r="AF101" s="174">
        <v>152.0</v>
      </c>
      <c r="AI101" s="183">
        <v>44076.08263888889</v>
      </c>
      <c r="AJ101" s="183">
        <v>44076.73125</v>
      </c>
      <c r="AK101" s="181" t="s">
        <v>353</v>
      </c>
      <c r="AL101" s="181" t="s">
        <v>359</v>
      </c>
      <c r="AM101" s="181" t="s">
        <v>554</v>
      </c>
      <c r="AN101" s="181" t="s">
        <v>402</v>
      </c>
      <c r="AQ101" s="128"/>
      <c r="AR101" s="128"/>
      <c r="AS101" s="128"/>
      <c r="AT101" s="128"/>
      <c r="AU101" s="128"/>
      <c r="AV101" s="128"/>
    </row>
    <row r="102" ht="16.5" customHeight="1">
      <c r="A102" s="180">
        <v>44075.0</v>
      </c>
      <c r="B102" s="181" t="s">
        <v>206</v>
      </c>
      <c r="F102" s="128"/>
      <c r="G102" s="128"/>
      <c r="H102" s="128"/>
      <c r="I102" s="128"/>
      <c r="L102" s="181">
        <v>8616.0</v>
      </c>
      <c r="M102" s="181">
        <v>338.0</v>
      </c>
      <c r="N102" s="181">
        <v>8278.0</v>
      </c>
      <c r="O102" s="181">
        <v>458586.0</v>
      </c>
      <c r="P102" s="181">
        <v>473749.0</v>
      </c>
      <c r="Q102" s="128"/>
      <c r="R102" s="128"/>
      <c r="S102" s="181">
        <v>12004.0</v>
      </c>
      <c r="T102" s="128"/>
      <c r="U102" s="181">
        <v>201357.0</v>
      </c>
      <c r="V102" s="174">
        <v>12004.0</v>
      </c>
      <c r="W102" s="174">
        <v>190418.0</v>
      </c>
      <c r="Y102" s="174">
        <v>62.0</v>
      </c>
      <c r="Z102" s="182">
        <v>564.0</v>
      </c>
      <c r="AA102" s="174">
        <v>15.0</v>
      </c>
      <c r="AB102" s="174">
        <v>152.0</v>
      </c>
      <c r="AE102" s="174">
        <v>9610.0</v>
      </c>
      <c r="AF102" s="174">
        <v>149.0</v>
      </c>
      <c r="AI102" s="183">
        <v>44075.08263888889</v>
      </c>
      <c r="AJ102" s="183">
        <v>44075.66111111111</v>
      </c>
      <c r="AK102" s="181" t="s">
        <v>353</v>
      </c>
      <c r="AL102" s="181" t="s">
        <v>334</v>
      </c>
      <c r="AM102" s="181" t="s">
        <v>554</v>
      </c>
      <c r="AN102" s="181" t="s">
        <v>402</v>
      </c>
      <c r="AQ102" s="128"/>
      <c r="AR102" s="128"/>
      <c r="AS102" s="128"/>
      <c r="AT102" s="128"/>
      <c r="AU102" s="128"/>
      <c r="AV102" s="128"/>
    </row>
    <row r="103" ht="16.5" customHeight="1">
      <c r="A103" s="180">
        <v>44074.0</v>
      </c>
      <c r="B103" s="181" t="s">
        <v>206</v>
      </c>
      <c r="C103" s="128"/>
      <c r="D103" s="128"/>
      <c r="E103" s="128"/>
      <c r="F103" s="128"/>
      <c r="G103" s="128"/>
      <c r="H103" s="128"/>
      <c r="I103" s="128"/>
      <c r="J103" s="128"/>
      <c r="K103" s="128"/>
      <c r="L103" s="181">
        <v>8580.0</v>
      </c>
      <c r="M103" s="181">
        <v>335.0</v>
      </c>
      <c r="N103" s="181">
        <v>8245.0</v>
      </c>
      <c r="O103" s="181">
        <v>456190.0</v>
      </c>
      <c r="P103" s="181">
        <v>471253.0</v>
      </c>
      <c r="Q103" s="128"/>
      <c r="R103" s="128"/>
      <c r="S103" s="181">
        <v>11810.0</v>
      </c>
      <c r="T103" s="128"/>
      <c r="U103" s="181">
        <v>200456.0</v>
      </c>
      <c r="V103" s="174">
        <v>11810.0</v>
      </c>
      <c r="W103" s="174">
        <v>189945.0</v>
      </c>
      <c r="Y103" s="174">
        <v>68.0</v>
      </c>
      <c r="Z103" s="182">
        <v>554.0</v>
      </c>
      <c r="AA103" s="174">
        <v>17.0</v>
      </c>
      <c r="AB103" s="174">
        <v>149.0</v>
      </c>
      <c r="AE103" s="174">
        <v>9295.0</v>
      </c>
      <c r="AF103" s="174">
        <v>147.0</v>
      </c>
      <c r="AI103" s="183">
        <v>44074.08263888889</v>
      </c>
      <c r="AJ103" s="183">
        <v>44074.70833333333</v>
      </c>
      <c r="AK103" s="181" t="s">
        <v>353</v>
      </c>
      <c r="AL103" s="181" t="s">
        <v>325</v>
      </c>
      <c r="AM103" s="181" t="s">
        <v>554</v>
      </c>
      <c r="AN103" s="181" t="s">
        <v>402</v>
      </c>
      <c r="AQ103" s="128"/>
      <c r="AR103" s="128"/>
      <c r="AS103" s="128"/>
      <c r="AT103" s="128"/>
      <c r="AU103" s="128"/>
      <c r="AV103" s="128"/>
    </row>
    <row r="104" ht="16.5" customHeight="1">
      <c r="A104" s="180">
        <v>44073.0</v>
      </c>
      <c r="B104" s="181" t="s">
        <v>206</v>
      </c>
      <c r="C104" s="128"/>
      <c r="D104" s="128"/>
      <c r="E104" s="128"/>
      <c r="F104" s="128"/>
      <c r="G104" s="128"/>
      <c r="H104" s="128"/>
      <c r="I104" s="128"/>
      <c r="J104" s="128"/>
      <c r="K104" s="128"/>
      <c r="L104" s="181">
        <v>8565.0</v>
      </c>
      <c r="M104" s="181">
        <v>334.0</v>
      </c>
      <c r="N104" s="181">
        <v>8231.0</v>
      </c>
      <c r="O104" s="181">
        <v>454409.0</v>
      </c>
      <c r="P104" s="181">
        <v>469333.0</v>
      </c>
      <c r="Q104" s="128"/>
      <c r="R104" s="128"/>
      <c r="S104" s="181">
        <v>11696.0</v>
      </c>
      <c r="T104" s="128"/>
      <c r="U104" s="181">
        <v>199722.0</v>
      </c>
      <c r="V104" s="174">
        <v>11696.0</v>
      </c>
      <c r="W104" s="174">
        <v>188263.0</v>
      </c>
      <c r="Y104" s="174">
        <v>68.0</v>
      </c>
      <c r="Z104" s="182">
        <v>554.0</v>
      </c>
      <c r="AA104" s="174">
        <v>17.0</v>
      </c>
      <c r="AB104" s="174">
        <v>147.0</v>
      </c>
      <c r="AE104" s="174">
        <v>9079.0</v>
      </c>
      <c r="AF104" s="174">
        <v>145.0</v>
      </c>
      <c r="AI104" s="183">
        <v>44073.08263888889</v>
      </c>
      <c r="AJ104" s="183">
        <v>44073.7375</v>
      </c>
      <c r="AK104" s="181" t="s">
        <v>309</v>
      </c>
      <c r="AL104" s="181" t="s">
        <v>334</v>
      </c>
      <c r="AM104" s="181" t="s">
        <v>555</v>
      </c>
      <c r="AN104" s="181" t="s">
        <v>402</v>
      </c>
      <c r="AQ104" s="128"/>
      <c r="AR104" s="128"/>
      <c r="AS104" s="128"/>
      <c r="AT104" s="128"/>
      <c r="AU104" s="128"/>
      <c r="AV104" s="128"/>
    </row>
    <row r="105" ht="16.5" customHeight="1">
      <c r="A105" s="180">
        <v>44072.0</v>
      </c>
      <c r="B105" s="181" t="s">
        <v>206</v>
      </c>
      <c r="C105" s="128"/>
      <c r="D105" s="128"/>
      <c r="E105" s="128"/>
      <c r="F105" s="128"/>
      <c r="G105" s="128"/>
      <c r="H105" s="128"/>
      <c r="I105" s="128"/>
      <c r="J105" s="128"/>
      <c r="K105" s="128"/>
      <c r="L105" s="181">
        <v>8565.0</v>
      </c>
      <c r="M105" s="181">
        <v>334.0</v>
      </c>
      <c r="N105" s="181">
        <v>8231.0</v>
      </c>
      <c r="O105" s="181">
        <v>450858.0</v>
      </c>
      <c r="P105" s="181">
        <v>465673.0</v>
      </c>
      <c r="Q105" s="128"/>
      <c r="R105" s="128"/>
      <c r="S105" s="181">
        <v>11475.0</v>
      </c>
      <c r="T105" s="128"/>
      <c r="U105" s="181">
        <v>198321.0</v>
      </c>
      <c r="V105" s="174">
        <v>11475.0</v>
      </c>
      <c r="W105" s="174">
        <v>188263.0</v>
      </c>
      <c r="Y105" s="174">
        <v>65.0</v>
      </c>
      <c r="Z105" s="182">
        <v>551.0</v>
      </c>
      <c r="AA105" s="174">
        <v>17.0</v>
      </c>
      <c r="AB105" s="174">
        <v>147.0</v>
      </c>
      <c r="AE105" s="174">
        <v>9018.0</v>
      </c>
      <c r="AF105" s="174">
        <v>145.0</v>
      </c>
      <c r="AI105" s="183">
        <v>44072.08263888889</v>
      </c>
      <c r="AJ105" s="184">
        <v>44072.697222222225</v>
      </c>
      <c r="AK105" s="181" t="s">
        <v>353</v>
      </c>
      <c r="AL105" s="181" t="s">
        <v>339</v>
      </c>
      <c r="AM105" s="181" t="s">
        <v>555</v>
      </c>
      <c r="AN105" s="181" t="s">
        <v>402</v>
      </c>
      <c r="AQ105" s="128"/>
      <c r="AR105" s="128"/>
      <c r="AS105" s="128"/>
      <c r="AT105" s="128"/>
      <c r="AU105" s="128"/>
      <c r="AV105" s="128"/>
    </row>
    <row r="106" ht="16.5" customHeight="1">
      <c r="A106" s="180">
        <v>44071.0</v>
      </c>
      <c r="B106" s="181" t="s">
        <v>206</v>
      </c>
      <c r="F106" s="128"/>
      <c r="G106" s="128"/>
      <c r="H106" s="128"/>
      <c r="I106" s="128"/>
      <c r="L106" s="181">
        <v>8329.0</v>
      </c>
      <c r="M106" s="181">
        <v>318.0</v>
      </c>
      <c r="N106" s="181">
        <v>8011.0</v>
      </c>
      <c r="O106" s="181">
        <v>443180.0</v>
      </c>
      <c r="P106" s="181">
        <v>457772.0</v>
      </c>
      <c r="Q106" s="128"/>
      <c r="R106" s="128"/>
      <c r="S106" s="181">
        <v>11102.0</v>
      </c>
      <c r="T106" s="128"/>
      <c r="U106" s="181">
        <v>196389.0</v>
      </c>
      <c r="V106" s="174">
        <v>11102.0</v>
      </c>
      <c r="W106" s="174">
        <v>186886.0</v>
      </c>
      <c r="Y106" s="174">
        <v>70.0</v>
      </c>
      <c r="Z106" s="182">
        <v>550.0</v>
      </c>
      <c r="AA106" s="174">
        <v>17.0</v>
      </c>
      <c r="AB106" s="174">
        <v>144.0</v>
      </c>
      <c r="AE106" s="174">
        <v>8808.0</v>
      </c>
      <c r="AF106" s="174">
        <v>143.0</v>
      </c>
      <c r="AI106" s="183">
        <v>44071.08263888889</v>
      </c>
      <c r="AJ106" s="183">
        <v>44071.68888888889</v>
      </c>
      <c r="AK106" s="181" t="s">
        <v>353</v>
      </c>
      <c r="AL106" s="181" t="s">
        <v>334</v>
      </c>
      <c r="AM106" s="181" t="s">
        <v>555</v>
      </c>
      <c r="AN106" s="181" t="s">
        <v>402</v>
      </c>
      <c r="AQ106" s="128"/>
      <c r="AR106" s="128"/>
      <c r="AS106" s="128"/>
      <c r="AT106" s="128"/>
      <c r="AU106" s="128"/>
      <c r="AV106" s="128"/>
    </row>
    <row r="107" ht="16.5" customHeight="1">
      <c r="A107" s="180">
        <v>44070.0</v>
      </c>
      <c r="B107" s="181" t="s">
        <v>206</v>
      </c>
      <c r="C107" s="128"/>
      <c r="D107" s="128"/>
      <c r="E107" s="128"/>
      <c r="F107" s="128"/>
      <c r="G107" s="128"/>
      <c r="H107" s="128"/>
      <c r="I107" s="128"/>
      <c r="J107" s="128"/>
      <c r="K107" s="128"/>
      <c r="L107" s="181">
        <v>8329.0</v>
      </c>
      <c r="M107" s="181">
        <v>318.0</v>
      </c>
      <c r="N107" s="181">
        <v>8011.0</v>
      </c>
      <c r="O107" s="181">
        <v>435666.0</v>
      </c>
      <c r="P107" s="181">
        <v>449894.0</v>
      </c>
      <c r="Q107" s="128"/>
      <c r="R107" s="128"/>
      <c r="S107" s="181">
        <v>10790.0</v>
      </c>
      <c r="T107" s="128"/>
      <c r="U107" s="181">
        <v>194659.0</v>
      </c>
      <c r="V107" s="174">
        <v>10790.0</v>
      </c>
      <c r="W107" s="174">
        <v>185759.0</v>
      </c>
      <c r="Y107" s="174">
        <v>61.0</v>
      </c>
      <c r="Z107" s="182">
        <v>534.0</v>
      </c>
      <c r="AA107" s="174">
        <v>17.0</v>
      </c>
      <c r="AB107" s="174">
        <v>142.0</v>
      </c>
      <c r="AE107" s="174">
        <v>8666.0</v>
      </c>
      <c r="AF107" s="174">
        <v>143.0</v>
      </c>
      <c r="AI107" s="183">
        <v>44070.08263888889</v>
      </c>
      <c r="AJ107" s="183">
        <v>44070.71319444444</v>
      </c>
      <c r="AK107" s="181" t="s">
        <v>353</v>
      </c>
      <c r="AL107" s="181" t="s">
        <v>398</v>
      </c>
      <c r="AM107" s="181" t="s">
        <v>555</v>
      </c>
      <c r="AN107" s="181" t="s">
        <v>402</v>
      </c>
      <c r="AQ107" s="128"/>
      <c r="AR107" s="128"/>
      <c r="AS107" s="128"/>
      <c r="AT107" s="128"/>
      <c r="AU107" s="128"/>
      <c r="AV107" s="128"/>
    </row>
    <row r="108" ht="16.5" customHeight="1">
      <c r="A108" s="180">
        <v>44069.0</v>
      </c>
      <c r="B108" s="181" t="s">
        <v>206</v>
      </c>
      <c r="C108" s="128"/>
      <c r="D108" s="128"/>
      <c r="E108" s="128"/>
      <c r="F108" s="128"/>
      <c r="G108" s="128"/>
      <c r="H108" s="128"/>
      <c r="I108" s="128"/>
      <c r="J108" s="128"/>
      <c r="K108" s="128"/>
      <c r="L108" s="181">
        <v>8329.0</v>
      </c>
      <c r="M108" s="181">
        <v>318.0</v>
      </c>
      <c r="N108" s="181">
        <v>8011.0</v>
      </c>
      <c r="O108" s="181">
        <v>429052.0</v>
      </c>
      <c r="P108" s="181">
        <v>442929.0</v>
      </c>
      <c r="Q108" s="128"/>
      <c r="R108" s="128"/>
      <c r="S108" s="181">
        <v>10457.0</v>
      </c>
      <c r="T108" s="128"/>
      <c r="U108" s="181">
        <v>193100.0</v>
      </c>
      <c r="V108" s="174">
        <v>10457.0</v>
      </c>
      <c r="W108" s="174">
        <v>184651.0</v>
      </c>
      <c r="Y108" s="174">
        <v>53.0</v>
      </c>
      <c r="Z108" s="182">
        <v>525.0</v>
      </c>
      <c r="AA108" s="174">
        <v>17.0</v>
      </c>
      <c r="AB108" s="174">
        <v>142.0</v>
      </c>
      <c r="AE108" s="174">
        <v>8545.0</v>
      </c>
      <c r="AF108" s="174">
        <v>142.0</v>
      </c>
      <c r="AI108" s="183">
        <v>44069.08263888889</v>
      </c>
      <c r="AJ108" s="183">
        <v>44069.711111111115</v>
      </c>
      <c r="AK108" s="181" t="s">
        <v>353</v>
      </c>
      <c r="AL108" s="181" t="s">
        <v>317</v>
      </c>
      <c r="AM108" s="181" t="s">
        <v>555</v>
      </c>
      <c r="AN108" s="181" t="s">
        <v>402</v>
      </c>
      <c r="AQ108" s="128"/>
      <c r="AR108" s="128"/>
      <c r="AS108" s="128"/>
      <c r="AT108" s="128"/>
      <c r="AU108" s="128"/>
      <c r="AV108" s="128"/>
    </row>
    <row r="109" ht="16.5" customHeight="1">
      <c r="A109" s="180">
        <v>44068.0</v>
      </c>
      <c r="B109" s="181" t="s">
        <v>206</v>
      </c>
      <c r="C109" s="128"/>
      <c r="D109" s="128"/>
      <c r="E109" s="128"/>
      <c r="F109" s="128"/>
      <c r="G109" s="128"/>
      <c r="H109" s="128"/>
      <c r="I109" s="128"/>
      <c r="J109" s="128"/>
      <c r="K109" s="128"/>
      <c r="L109" s="181">
        <v>8290.0</v>
      </c>
      <c r="M109" s="181">
        <v>314.0</v>
      </c>
      <c r="N109" s="181">
        <v>7976.0</v>
      </c>
      <c r="O109" s="181">
        <v>424792.0</v>
      </c>
      <c r="P109" s="181">
        <v>438486.0</v>
      </c>
      <c r="Q109" s="128"/>
      <c r="R109" s="128"/>
      <c r="S109" s="181">
        <v>10223.0</v>
      </c>
      <c r="T109" s="128"/>
      <c r="U109" s="181">
        <v>191458.0</v>
      </c>
      <c r="V109" s="174">
        <v>10223.0</v>
      </c>
      <c r="W109" s="174">
        <v>183370.0</v>
      </c>
      <c r="Y109" s="174">
        <v>50.0</v>
      </c>
      <c r="Z109" s="182">
        <v>519.0</v>
      </c>
      <c r="AA109" s="174">
        <v>16.0</v>
      </c>
      <c r="AB109" s="174">
        <v>140.0</v>
      </c>
      <c r="AE109" s="174">
        <v>8410.0</v>
      </c>
      <c r="AF109" s="174">
        <v>142.0</v>
      </c>
      <c r="AI109" s="183">
        <v>44068.08263888889</v>
      </c>
      <c r="AJ109" s="183">
        <v>44068.69097222222</v>
      </c>
      <c r="AK109" s="181" t="s">
        <v>331</v>
      </c>
      <c r="AL109" s="181" t="s">
        <v>323</v>
      </c>
      <c r="AM109" s="181" t="s">
        <v>555</v>
      </c>
      <c r="AN109" s="181" t="s">
        <v>311</v>
      </c>
      <c r="AQ109" s="128"/>
      <c r="AR109" s="128"/>
      <c r="AS109" s="128"/>
      <c r="AT109" s="128"/>
      <c r="AU109" s="128"/>
      <c r="AV109" s="128"/>
    </row>
    <row r="110" ht="16.5" customHeight="1">
      <c r="A110" s="180">
        <v>44067.0</v>
      </c>
      <c r="B110" s="181" t="s">
        <v>206</v>
      </c>
      <c r="C110" s="128"/>
      <c r="D110" s="128"/>
      <c r="E110" s="128"/>
      <c r="F110" s="128"/>
      <c r="G110" s="128"/>
      <c r="H110" s="128"/>
      <c r="I110" s="128"/>
      <c r="J110" s="128"/>
      <c r="K110" s="128"/>
      <c r="L110" s="181">
        <v>8218.0</v>
      </c>
      <c r="M110" s="181">
        <v>308.0</v>
      </c>
      <c r="N110" s="181">
        <v>7910.0</v>
      </c>
      <c r="O110" s="181">
        <v>421705.0</v>
      </c>
      <c r="P110" s="181">
        <v>435308.0</v>
      </c>
      <c r="Q110" s="128"/>
      <c r="R110" s="128"/>
      <c r="S110" s="181">
        <v>9989.0</v>
      </c>
      <c r="T110" s="128"/>
      <c r="U110" s="181">
        <v>189815.0</v>
      </c>
      <c r="V110" s="174">
        <v>9989.0</v>
      </c>
      <c r="W110" s="174">
        <v>182018.0</v>
      </c>
      <c r="Y110" s="174">
        <v>51.0</v>
      </c>
      <c r="Z110" s="182">
        <v>505.0</v>
      </c>
      <c r="AA110" s="174">
        <v>16.0</v>
      </c>
      <c r="AB110" s="174">
        <v>141.0</v>
      </c>
      <c r="AE110" s="174">
        <v>8206.0</v>
      </c>
      <c r="AF110" s="174">
        <v>140.0</v>
      </c>
      <c r="AI110" s="183">
        <v>44067.08263888889</v>
      </c>
      <c r="AJ110" s="183">
        <v>44067.67291666666</v>
      </c>
      <c r="AK110" s="181" t="s">
        <v>353</v>
      </c>
      <c r="AL110" s="181" t="s">
        <v>325</v>
      </c>
      <c r="AM110" s="181" t="s">
        <v>556</v>
      </c>
      <c r="AN110" s="181" t="s">
        <v>311</v>
      </c>
      <c r="AQ110" s="128"/>
      <c r="AR110" s="128"/>
      <c r="AS110" s="128"/>
      <c r="AT110" s="128"/>
      <c r="AU110" s="128"/>
      <c r="AV110" s="128"/>
    </row>
    <row r="111" ht="16.5" customHeight="1">
      <c r="A111" s="180">
        <v>44066.0</v>
      </c>
      <c r="B111" s="181" t="s">
        <v>206</v>
      </c>
      <c r="C111" s="128"/>
      <c r="D111" s="128"/>
      <c r="E111" s="128"/>
      <c r="F111" s="128"/>
      <c r="G111" s="128"/>
      <c r="H111" s="128"/>
      <c r="I111" s="128"/>
      <c r="J111" s="128"/>
      <c r="K111" s="128"/>
      <c r="L111" s="181">
        <v>8203.0</v>
      </c>
      <c r="M111" s="181">
        <v>308.0</v>
      </c>
      <c r="N111" s="181">
        <v>7895.0</v>
      </c>
      <c r="O111" s="181">
        <v>419309.0</v>
      </c>
      <c r="P111" s="181">
        <v>432722.0</v>
      </c>
      <c r="Q111" s="128"/>
      <c r="R111" s="128"/>
      <c r="S111" s="181">
        <v>9863.0</v>
      </c>
      <c r="T111" s="128"/>
      <c r="U111" s="181">
        <v>188617.0</v>
      </c>
      <c r="V111" s="174">
        <v>9863.0</v>
      </c>
      <c r="W111" s="174">
        <v>181009.0</v>
      </c>
      <c r="Y111" s="174">
        <v>52.0</v>
      </c>
      <c r="Z111" s="182">
        <v>501.0</v>
      </c>
      <c r="AA111" s="174">
        <v>17.0</v>
      </c>
      <c r="AB111" s="174">
        <v>141.0</v>
      </c>
      <c r="AE111" s="174">
        <v>8064.0</v>
      </c>
      <c r="AF111" s="174">
        <v>140.0</v>
      </c>
      <c r="AI111" s="183">
        <v>44066.08263888889</v>
      </c>
      <c r="AJ111" s="183">
        <v>44066.694444444445</v>
      </c>
      <c r="AK111" s="181" t="s">
        <v>353</v>
      </c>
      <c r="AL111" s="181" t="s">
        <v>334</v>
      </c>
      <c r="AM111" s="181" t="s">
        <v>556</v>
      </c>
      <c r="AN111" s="181" t="s">
        <v>311</v>
      </c>
      <c r="AQ111" s="128"/>
      <c r="AR111" s="128"/>
      <c r="AS111" s="128"/>
      <c r="AT111" s="128"/>
      <c r="AU111" s="128"/>
      <c r="AV111" s="128"/>
    </row>
    <row r="112" ht="16.5" customHeight="1">
      <c r="A112" s="180">
        <v>44065.0</v>
      </c>
      <c r="B112" s="181" t="s">
        <v>206</v>
      </c>
      <c r="C112" s="128"/>
      <c r="D112" s="128"/>
      <c r="E112" s="128"/>
      <c r="F112" s="128"/>
      <c r="G112" s="128"/>
      <c r="H112" s="128"/>
      <c r="I112" s="128"/>
      <c r="J112" s="128"/>
      <c r="K112" s="128"/>
      <c r="L112" s="181">
        <v>8175.0</v>
      </c>
      <c r="M112" s="181">
        <v>305.0</v>
      </c>
      <c r="N112" s="181">
        <v>7870.0</v>
      </c>
      <c r="O112" s="181">
        <v>414907.0</v>
      </c>
      <c r="P112" s="181">
        <v>428228.0</v>
      </c>
      <c r="Q112" s="128"/>
      <c r="R112" s="128"/>
      <c r="S112" s="181">
        <v>9724.0</v>
      </c>
      <c r="T112" s="128"/>
      <c r="U112" s="181">
        <v>186815.0</v>
      </c>
      <c r="V112" s="174">
        <v>9724.0</v>
      </c>
      <c r="W112" s="174">
        <v>179302.0</v>
      </c>
      <c r="Y112" s="174">
        <v>53.0</v>
      </c>
      <c r="Z112" s="182">
        <v>499.0</v>
      </c>
      <c r="AA112" s="174">
        <v>16.0</v>
      </c>
      <c r="AB112" s="174">
        <v>140.0</v>
      </c>
      <c r="AE112" s="174">
        <v>7968.0</v>
      </c>
      <c r="AF112" s="174">
        <v>136.0</v>
      </c>
      <c r="AI112" s="183">
        <v>44065.08263888889</v>
      </c>
      <c r="AJ112" s="183">
        <v>44065.709027777775</v>
      </c>
      <c r="AK112" s="181" t="s">
        <v>361</v>
      </c>
      <c r="AL112" s="181" t="s">
        <v>341</v>
      </c>
      <c r="AM112" s="181" t="s">
        <v>556</v>
      </c>
      <c r="AN112" s="181" t="s">
        <v>311</v>
      </c>
      <c r="AQ112" s="128"/>
      <c r="AR112" s="128"/>
      <c r="AS112" s="128"/>
      <c r="AT112" s="128"/>
      <c r="AU112" s="128"/>
      <c r="AV112" s="128"/>
    </row>
    <row r="113" ht="16.5" customHeight="1">
      <c r="A113" s="180">
        <v>44064.0</v>
      </c>
      <c r="B113" s="181" t="s">
        <v>206</v>
      </c>
      <c r="C113" s="128"/>
      <c r="D113" s="128"/>
      <c r="E113" s="128"/>
      <c r="F113" s="128"/>
      <c r="G113" s="128"/>
      <c r="H113" s="128"/>
      <c r="I113" s="128"/>
      <c r="J113" s="128"/>
      <c r="K113" s="128"/>
      <c r="L113" s="181">
        <v>8175.0</v>
      </c>
      <c r="M113" s="181">
        <v>305.0</v>
      </c>
      <c r="N113" s="181">
        <v>7870.0</v>
      </c>
      <c r="O113" s="181">
        <v>408284.0</v>
      </c>
      <c r="P113" s="181">
        <v>421358.0</v>
      </c>
      <c r="Q113" s="128"/>
      <c r="R113" s="128"/>
      <c r="S113" s="181">
        <v>9468.0</v>
      </c>
      <c r="T113" s="128"/>
      <c r="U113" s="181">
        <v>184638.0</v>
      </c>
      <c r="V113" s="174">
        <v>9468.0</v>
      </c>
      <c r="W113" s="174">
        <v>177538.0</v>
      </c>
      <c r="Y113" s="174">
        <v>54.0</v>
      </c>
      <c r="Z113" s="182">
        <v>491.0</v>
      </c>
      <c r="AA113" s="174">
        <v>15.0</v>
      </c>
      <c r="AB113" s="174">
        <v>139.0</v>
      </c>
      <c r="AE113" s="174">
        <v>7841.0</v>
      </c>
      <c r="AF113" s="174">
        <v>136.0</v>
      </c>
      <c r="AI113" s="183">
        <v>44064.0</v>
      </c>
      <c r="AJ113" s="183">
        <v>44064.709027777775</v>
      </c>
      <c r="AK113" s="181" t="s">
        <v>371</v>
      </c>
      <c r="AL113" s="181" t="s">
        <v>385</v>
      </c>
      <c r="AM113" s="181" t="s">
        <v>557</v>
      </c>
      <c r="AN113" s="181" t="s">
        <v>311</v>
      </c>
      <c r="AQ113" s="128"/>
      <c r="AR113" s="128"/>
      <c r="AS113" s="128"/>
      <c r="AT113" s="128"/>
      <c r="AU113" s="128"/>
      <c r="AV113" s="128"/>
    </row>
    <row r="114" ht="16.5" customHeight="1">
      <c r="A114" s="180">
        <v>44063.0</v>
      </c>
      <c r="B114" s="181" t="s">
        <v>206</v>
      </c>
      <c r="C114" s="128"/>
      <c r="D114" s="128"/>
      <c r="E114" s="128"/>
      <c r="F114" s="128"/>
      <c r="G114" s="128"/>
      <c r="H114" s="128"/>
      <c r="I114" s="128"/>
      <c r="J114" s="128"/>
      <c r="K114" s="128"/>
      <c r="L114" s="181">
        <v>8136.0</v>
      </c>
      <c r="M114" s="181">
        <v>300.0</v>
      </c>
      <c r="N114" s="181">
        <v>7836.0</v>
      </c>
      <c r="O114" s="181">
        <v>401757.0</v>
      </c>
      <c r="P114" s="181">
        <v>414503.0</v>
      </c>
      <c r="Q114" s="128"/>
      <c r="R114" s="128"/>
      <c r="S114" s="181">
        <v>9237.0</v>
      </c>
      <c r="T114" s="128"/>
      <c r="U114" s="181">
        <v>182644.0</v>
      </c>
      <c r="V114" s="174">
        <v>9237.0</v>
      </c>
      <c r="W114" s="174">
        <v>175545.0</v>
      </c>
      <c r="Y114" s="174">
        <v>45.0</v>
      </c>
      <c r="Z114" s="182">
        <v>478.0</v>
      </c>
      <c r="AA114" s="174">
        <v>15.0</v>
      </c>
      <c r="AB114" s="174">
        <v>136.0</v>
      </c>
      <c r="AE114" s="174">
        <v>7718.0</v>
      </c>
      <c r="AF114" s="174">
        <v>134.0</v>
      </c>
      <c r="AI114" s="183">
        <v>44063.54166666667</v>
      </c>
      <c r="AJ114" s="183">
        <v>44063.70833333333</v>
      </c>
      <c r="AK114" s="181" t="s">
        <v>366</v>
      </c>
      <c r="AL114" s="181" t="s">
        <v>334</v>
      </c>
      <c r="AM114" s="181" t="s">
        <v>557</v>
      </c>
      <c r="AN114" s="181" t="s">
        <v>311</v>
      </c>
      <c r="AQ114" s="128"/>
      <c r="AR114" s="128"/>
      <c r="AS114" s="128"/>
      <c r="AT114" s="128"/>
      <c r="AU114" s="128"/>
      <c r="AV114" s="128"/>
    </row>
    <row r="115" ht="16.5" customHeight="1">
      <c r="A115" s="180">
        <v>44062.0</v>
      </c>
      <c r="B115" s="181" t="s">
        <v>206</v>
      </c>
      <c r="C115" s="128"/>
      <c r="D115" s="128"/>
      <c r="E115" s="128"/>
      <c r="F115" s="128"/>
      <c r="G115" s="128"/>
      <c r="H115" s="128"/>
      <c r="I115" s="128"/>
      <c r="J115" s="128"/>
      <c r="K115" s="128"/>
      <c r="L115" s="181">
        <v>8105.0</v>
      </c>
      <c r="M115" s="181">
        <v>300.0</v>
      </c>
      <c r="N115" s="181">
        <v>7805.0</v>
      </c>
      <c r="O115" s="181">
        <v>394303.0</v>
      </c>
      <c r="P115" s="181">
        <v>406774.0</v>
      </c>
      <c r="Q115" s="128"/>
      <c r="R115" s="128"/>
      <c r="S115" s="181">
        <v>8963.0</v>
      </c>
      <c r="T115" s="128"/>
      <c r="U115" s="181">
        <v>180380.0</v>
      </c>
      <c r="V115" s="174">
        <v>8963.0</v>
      </c>
      <c r="W115" s="174">
        <v>173558.0</v>
      </c>
      <c r="Y115" s="174">
        <v>49.0</v>
      </c>
      <c r="Z115" s="182">
        <v>478.0</v>
      </c>
      <c r="AA115" s="174">
        <v>15.0</v>
      </c>
      <c r="AB115" s="174">
        <v>136.0</v>
      </c>
      <c r="AE115" s="174">
        <v>7629.0</v>
      </c>
      <c r="AF115" s="174">
        <v>134.0</v>
      </c>
      <c r="AI115" s="183">
        <v>44062.0</v>
      </c>
      <c r="AJ115" s="184">
        <v>44062.714583333334</v>
      </c>
      <c r="AK115" s="181" t="s">
        <v>361</v>
      </c>
      <c r="AL115" s="181" t="s">
        <v>341</v>
      </c>
      <c r="AM115" s="181" t="s">
        <v>557</v>
      </c>
      <c r="AN115" s="181" t="s">
        <v>399</v>
      </c>
      <c r="AQ115" s="128"/>
      <c r="AR115" s="128"/>
      <c r="AS115" s="128"/>
      <c r="AT115" s="128"/>
      <c r="AU115" s="128"/>
      <c r="AV115" s="128"/>
    </row>
    <row r="116" ht="16.5" customHeight="1">
      <c r="A116" s="180">
        <v>44061.0</v>
      </c>
      <c r="B116" s="181" t="s">
        <v>206</v>
      </c>
      <c r="C116" s="128"/>
      <c r="D116" s="128"/>
      <c r="E116" s="128"/>
      <c r="F116" s="128"/>
      <c r="G116" s="128"/>
      <c r="H116" s="128"/>
      <c r="I116" s="128"/>
      <c r="J116" s="128"/>
      <c r="K116" s="128"/>
      <c r="L116" s="181">
        <v>8065.0</v>
      </c>
      <c r="M116" s="181">
        <v>298.0</v>
      </c>
      <c r="N116" s="181">
        <v>7767.0</v>
      </c>
      <c r="O116" s="181">
        <v>389618.0</v>
      </c>
      <c r="P116" s="181">
        <v>401909.0</v>
      </c>
      <c r="Q116" s="128"/>
      <c r="R116" s="128"/>
      <c r="S116" s="181">
        <v>8775.0</v>
      </c>
      <c r="T116" s="128"/>
      <c r="U116" s="181">
        <v>178831.0</v>
      </c>
      <c r="V116" s="174">
        <v>8775.0</v>
      </c>
      <c r="W116" s="174">
        <v>172146.0</v>
      </c>
      <c r="Y116" s="174">
        <v>47.0</v>
      </c>
      <c r="Z116" s="182">
        <v>469.0</v>
      </c>
      <c r="AE116" s="174">
        <v>7485.0</v>
      </c>
      <c r="AF116" s="174">
        <v>132.0</v>
      </c>
      <c r="AI116" s="183">
        <v>44061.0</v>
      </c>
      <c r="AJ116" s="184">
        <v>44061.66180555556</v>
      </c>
      <c r="AK116" s="181" t="s">
        <v>325</v>
      </c>
      <c r="AL116" s="181" t="s">
        <v>317</v>
      </c>
      <c r="AM116" s="181" t="s">
        <v>558</v>
      </c>
      <c r="AN116" s="181" t="s">
        <v>399</v>
      </c>
      <c r="AQ116" s="128"/>
      <c r="AR116" s="128"/>
      <c r="AS116" s="128"/>
      <c r="AT116" s="128"/>
      <c r="AU116" s="128"/>
      <c r="AV116" s="128"/>
    </row>
    <row r="117" ht="16.5" customHeight="1">
      <c r="A117" s="180">
        <v>44060.0</v>
      </c>
      <c r="B117" s="181" t="s">
        <v>206</v>
      </c>
      <c r="C117" s="128"/>
      <c r="D117" s="128"/>
      <c r="E117" s="128"/>
      <c r="F117" s="128"/>
      <c r="G117" s="128"/>
      <c r="H117" s="128"/>
      <c r="I117" s="128"/>
      <c r="J117" s="128"/>
      <c r="K117" s="128"/>
      <c r="L117" s="181">
        <v>8027.0</v>
      </c>
      <c r="M117" s="181">
        <v>293.0</v>
      </c>
      <c r="N117" s="181">
        <v>7734.0</v>
      </c>
      <c r="O117" s="181">
        <v>387834.0</v>
      </c>
      <c r="P117" s="181">
        <v>400035.0</v>
      </c>
      <c r="Q117" s="128"/>
      <c r="R117" s="128"/>
      <c r="S117" s="181">
        <v>8641.0</v>
      </c>
      <c r="T117" s="128"/>
      <c r="U117" s="181">
        <v>178013.0</v>
      </c>
      <c r="V117" s="174">
        <v>8641.0</v>
      </c>
      <c r="W117" s="174">
        <v>171772.0</v>
      </c>
      <c r="Y117" s="174">
        <v>55.0</v>
      </c>
      <c r="Z117" s="182">
        <v>461.0</v>
      </c>
      <c r="AE117" s="174">
        <v>7343.0</v>
      </c>
      <c r="AF117" s="174">
        <v>130.0</v>
      </c>
      <c r="AI117" s="183">
        <v>44060.0</v>
      </c>
      <c r="AJ117" s="183">
        <v>44060.669444444444</v>
      </c>
      <c r="AK117" s="181" t="s">
        <v>368</v>
      </c>
      <c r="AL117" s="181" t="s">
        <v>317</v>
      </c>
      <c r="AM117" s="181" t="s">
        <v>558</v>
      </c>
      <c r="AN117" s="181" t="s">
        <v>399</v>
      </c>
      <c r="AQ117" s="128"/>
      <c r="AR117" s="128"/>
      <c r="AS117" s="128"/>
      <c r="AT117" s="128"/>
      <c r="AU117" s="128"/>
      <c r="AV117" s="128"/>
    </row>
    <row r="118" ht="16.5" customHeight="1">
      <c r="A118" s="180">
        <v>44059.0</v>
      </c>
      <c r="B118" s="181" t="s">
        <v>206</v>
      </c>
      <c r="C118" s="128"/>
      <c r="D118" s="128"/>
      <c r="E118" s="128"/>
      <c r="F118" s="128"/>
      <c r="G118" s="128"/>
      <c r="H118" s="128"/>
      <c r="I118" s="128"/>
      <c r="J118" s="128"/>
      <c r="K118" s="128"/>
      <c r="L118" s="181">
        <v>8016.0</v>
      </c>
      <c r="M118" s="181">
        <v>293.0</v>
      </c>
      <c r="N118" s="181">
        <v>7723.0</v>
      </c>
      <c r="O118" s="181">
        <v>385231.0</v>
      </c>
      <c r="P118" s="181">
        <v>397335.0</v>
      </c>
      <c r="Q118" s="128"/>
      <c r="R118" s="128"/>
      <c r="S118" s="181">
        <v>8582.0</v>
      </c>
      <c r="T118" s="128"/>
      <c r="U118" s="181">
        <v>177226.0</v>
      </c>
      <c r="V118" s="174">
        <v>8582.0</v>
      </c>
      <c r="W118" s="174">
        <v>171213.0</v>
      </c>
      <c r="Y118" s="174">
        <v>54.0</v>
      </c>
      <c r="Z118" s="182">
        <v>459.0</v>
      </c>
      <c r="AE118" s="174">
        <v>7249.0</v>
      </c>
      <c r="AF118" s="174">
        <v>129.0</v>
      </c>
      <c r="AI118" s="183">
        <v>44059.0</v>
      </c>
      <c r="AJ118" s="184">
        <v>44059.6625</v>
      </c>
      <c r="AK118" s="181" t="s">
        <v>350</v>
      </c>
      <c r="AL118" s="181" t="s">
        <v>317</v>
      </c>
      <c r="AM118" s="181" t="s">
        <v>558</v>
      </c>
      <c r="AN118" s="181" t="s">
        <v>399</v>
      </c>
      <c r="AQ118" s="128"/>
      <c r="AR118" s="128"/>
      <c r="AS118" s="128"/>
      <c r="AT118" s="128"/>
      <c r="AU118" s="128"/>
      <c r="AV118" s="128"/>
    </row>
    <row r="119" ht="16.5" customHeight="1">
      <c r="A119" s="180">
        <v>44058.0</v>
      </c>
      <c r="B119" s="181" t="s">
        <v>206</v>
      </c>
      <c r="C119" s="128"/>
      <c r="D119" s="128"/>
      <c r="E119" s="128"/>
      <c r="F119" s="128"/>
      <c r="G119" s="128"/>
      <c r="H119" s="128"/>
      <c r="I119" s="128"/>
      <c r="J119" s="128"/>
      <c r="K119" s="128"/>
      <c r="L119" s="181">
        <v>8007.0</v>
      </c>
      <c r="M119" s="181">
        <v>293.0</v>
      </c>
      <c r="N119" s="181">
        <v>7714.0</v>
      </c>
      <c r="O119" s="181">
        <v>379816.0</v>
      </c>
      <c r="P119" s="181">
        <v>391750.0</v>
      </c>
      <c r="Q119" s="128"/>
      <c r="R119" s="128"/>
      <c r="S119" s="181">
        <v>8439.0</v>
      </c>
      <c r="T119" s="128"/>
      <c r="U119" s="181">
        <v>175603.0</v>
      </c>
      <c r="V119" s="174">
        <v>8439.0</v>
      </c>
      <c r="W119" s="174">
        <v>169701.0</v>
      </c>
      <c r="Y119" s="174">
        <v>55.0</v>
      </c>
      <c r="Z119" s="182">
        <v>457.0</v>
      </c>
      <c r="AE119" s="174">
        <v>7161.0</v>
      </c>
      <c r="AF119" s="174">
        <v>125.0</v>
      </c>
      <c r="AI119" s="183">
        <v>44058.0</v>
      </c>
      <c r="AJ119" s="184">
        <v>44058.67083333334</v>
      </c>
      <c r="AK119" s="181" t="s">
        <v>361</v>
      </c>
      <c r="AL119" s="181" t="s">
        <v>353</v>
      </c>
      <c r="AM119" s="181" t="s">
        <v>558</v>
      </c>
      <c r="AN119" s="181" t="s">
        <v>399</v>
      </c>
      <c r="AQ119" s="128"/>
      <c r="AR119" s="128"/>
      <c r="AS119" s="128"/>
      <c r="AT119" s="128"/>
      <c r="AU119" s="128"/>
      <c r="AV119" s="128"/>
    </row>
    <row r="120" ht="16.5" customHeight="1">
      <c r="A120" s="180">
        <v>44057.0</v>
      </c>
      <c r="B120" s="181" t="s">
        <v>206</v>
      </c>
      <c r="C120" s="128"/>
      <c r="D120" s="128"/>
      <c r="E120" s="128"/>
      <c r="F120" s="128"/>
      <c r="G120" s="128"/>
      <c r="H120" s="128"/>
      <c r="I120" s="128"/>
      <c r="J120" s="128"/>
      <c r="K120" s="128"/>
      <c r="L120" s="181">
        <v>7975.0</v>
      </c>
      <c r="M120" s="181">
        <v>292.0</v>
      </c>
      <c r="N120" s="181">
        <v>7683.0</v>
      </c>
      <c r="O120" s="181">
        <v>373550.0</v>
      </c>
      <c r="P120" s="181">
        <v>385271.0</v>
      </c>
      <c r="Q120" s="128"/>
      <c r="R120" s="128"/>
      <c r="S120" s="181">
        <v>8316.0</v>
      </c>
      <c r="T120" s="128"/>
      <c r="U120" s="181">
        <v>174087.0</v>
      </c>
      <c r="V120" s="174">
        <v>8316.0</v>
      </c>
      <c r="W120" s="174">
        <v>168281.0</v>
      </c>
      <c r="Y120" s="174">
        <v>65.0</v>
      </c>
      <c r="Z120" s="182">
        <v>455.0</v>
      </c>
      <c r="AE120" s="174">
        <v>7066.0</v>
      </c>
      <c r="AF120" s="174">
        <v>125.0</v>
      </c>
      <c r="AI120" s="183">
        <v>44057.0</v>
      </c>
      <c r="AJ120" s="184">
        <v>44057.669444444444</v>
      </c>
      <c r="AK120" s="181" t="s">
        <v>345</v>
      </c>
      <c r="AL120" s="181" t="s">
        <v>317</v>
      </c>
      <c r="AM120" s="8" t="s">
        <v>558</v>
      </c>
      <c r="AN120" s="8" t="s">
        <v>399</v>
      </c>
      <c r="AQ120" s="128"/>
      <c r="AR120" s="128"/>
      <c r="AS120" s="128"/>
      <c r="AT120" s="128"/>
      <c r="AU120" s="128"/>
      <c r="AV120" s="128"/>
    </row>
    <row r="121" ht="16.5" customHeight="1">
      <c r="A121" s="180">
        <v>44056.0</v>
      </c>
      <c r="B121" s="181" t="s">
        <v>206</v>
      </c>
      <c r="C121" s="128"/>
      <c r="D121" s="128"/>
      <c r="E121" s="128"/>
      <c r="F121" s="128"/>
      <c r="G121" s="128"/>
      <c r="H121" s="128"/>
      <c r="I121" s="128"/>
      <c r="J121" s="128"/>
      <c r="K121" s="128"/>
      <c r="L121" s="181">
        <v>7896.0</v>
      </c>
      <c r="M121" s="181">
        <v>282.0</v>
      </c>
      <c r="N121" s="181">
        <v>7614.0</v>
      </c>
      <c r="O121" s="181">
        <v>368309.0</v>
      </c>
      <c r="P121" s="181">
        <v>379868.0</v>
      </c>
      <c r="Q121" s="128"/>
      <c r="R121" s="128"/>
      <c r="S121" s="181">
        <v>8164.0</v>
      </c>
      <c r="T121" s="128"/>
      <c r="U121" s="181">
        <v>172570.0</v>
      </c>
      <c r="V121" s="174">
        <v>8164.0</v>
      </c>
      <c r="W121" s="174">
        <v>166869.0</v>
      </c>
      <c r="Y121" s="174">
        <v>59.0</v>
      </c>
      <c r="Z121" s="182">
        <v>445.0</v>
      </c>
      <c r="AE121" s="174">
        <v>6953.0</v>
      </c>
      <c r="AF121" s="174">
        <v>124.0</v>
      </c>
      <c r="AI121" s="183">
        <v>44056.0</v>
      </c>
      <c r="AJ121" s="184">
        <v>44056.66458333333</v>
      </c>
      <c r="AK121" s="181" t="s">
        <v>309</v>
      </c>
      <c r="AL121" s="181" t="s">
        <v>317</v>
      </c>
      <c r="AM121" s="8" t="s">
        <v>558</v>
      </c>
      <c r="AN121" s="8" t="s">
        <v>399</v>
      </c>
      <c r="AQ121" s="128"/>
      <c r="AR121" s="128"/>
      <c r="AS121" s="128"/>
      <c r="AT121" s="128"/>
      <c r="AU121" s="128"/>
      <c r="AV121" s="128"/>
    </row>
    <row r="122" ht="16.5" customHeight="1">
      <c r="A122" s="180">
        <v>44055.0</v>
      </c>
      <c r="B122" s="181" t="s">
        <v>206</v>
      </c>
      <c r="C122" s="128"/>
      <c r="D122" s="128"/>
      <c r="E122" s="128"/>
      <c r="F122" s="128"/>
      <c r="G122" s="128"/>
      <c r="H122" s="128"/>
      <c r="I122" s="128"/>
      <c r="J122" s="128"/>
      <c r="K122" s="128"/>
      <c r="L122" s="181">
        <v>7793.0</v>
      </c>
      <c r="M122" s="181">
        <v>277.0</v>
      </c>
      <c r="N122" s="181">
        <v>7516.0</v>
      </c>
      <c r="O122" s="181">
        <v>361551.0</v>
      </c>
      <c r="P122" s="181">
        <v>372794.0</v>
      </c>
      <c r="Q122" s="128"/>
      <c r="R122" s="128"/>
      <c r="S122" s="181">
        <v>7964.0</v>
      </c>
      <c r="T122" s="128"/>
      <c r="U122" s="181">
        <v>170607.0</v>
      </c>
      <c r="V122" s="174">
        <v>7964.0</v>
      </c>
      <c r="W122" s="174">
        <v>165049.0</v>
      </c>
      <c r="Y122" s="174">
        <v>58.0</v>
      </c>
      <c r="Z122" s="182">
        <v>440.0</v>
      </c>
      <c r="AE122" s="174">
        <v>6815.0</v>
      </c>
      <c r="AF122" s="174">
        <v>124.0</v>
      </c>
      <c r="AI122" s="183">
        <v>44055.0</v>
      </c>
      <c r="AJ122" s="184">
        <v>44055.679861111115</v>
      </c>
      <c r="AK122" s="181" t="s">
        <v>344</v>
      </c>
      <c r="AL122" s="181" t="s">
        <v>317</v>
      </c>
      <c r="AM122" s="181" t="s">
        <v>558</v>
      </c>
      <c r="AN122" s="181" t="s">
        <v>399</v>
      </c>
      <c r="AQ122" s="128"/>
      <c r="AR122" s="128"/>
      <c r="AS122" s="128"/>
      <c r="AT122" s="128"/>
      <c r="AU122" s="128"/>
      <c r="AV122" s="128"/>
    </row>
    <row r="123" ht="16.5" customHeight="1">
      <c r="A123" s="180">
        <v>44054.0</v>
      </c>
      <c r="B123" s="181" t="s">
        <v>206</v>
      </c>
      <c r="C123" s="128"/>
      <c r="D123" s="128"/>
      <c r="E123" s="128"/>
      <c r="F123" s="128"/>
      <c r="G123" s="128"/>
      <c r="H123" s="128"/>
      <c r="I123" s="128"/>
      <c r="J123" s="128"/>
      <c r="K123" s="128"/>
      <c r="L123" s="181">
        <v>7745.0</v>
      </c>
      <c r="M123" s="181">
        <v>275.0</v>
      </c>
      <c r="N123" s="181">
        <v>7470.0</v>
      </c>
      <c r="O123" s="181">
        <v>357433.0</v>
      </c>
      <c r="P123" s="181">
        <v>368526.0</v>
      </c>
      <c r="Q123" s="128"/>
      <c r="R123" s="128"/>
      <c r="S123" s="181">
        <v>7877.0</v>
      </c>
      <c r="T123" s="128"/>
      <c r="U123" s="181">
        <v>169331.0</v>
      </c>
      <c r="V123" s="174">
        <v>7877.0</v>
      </c>
      <c r="W123" s="174">
        <v>163973.0</v>
      </c>
      <c r="Y123" s="174">
        <v>55.0</v>
      </c>
      <c r="Z123" s="182">
        <v>430.0</v>
      </c>
      <c r="AE123" s="174">
        <v>6668.0</v>
      </c>
      <c r="AF123" s="174">
        <v>122.0</v>
      </c>
      <c r="AI123" s="183">
        <v>44054.0</v>
      </c>
      <c r="AJ123" s="183">
        <v>44054.663888888885</v>
      </c>
      <c r="AK123" s="181" t="s">
        <v>353</v>
      </c>
      <c r="AL123" s="181" t="s">
        <v>317</v>
      </c>
      <c r="AM123" s="181" t="s">
        <v>558</v>
      </c>
      <c r="AN123" s="181" t="s">
        <v>399</v>
      </c>
      <c r="AQ123" s="128"/>
      <c r="AR123" s="128"/>
      <c r="AS123" s="128"/>
      <c r="AT123" s="128"/>
      <c r="AU123" s="128"/>
      <c r="AV123" s="128"/>
    </row>
    <row r="124" ht="16.5" customHeight="1">
      <c r="A124" s="180">
        <v>44053.0</v>
      </c>
      <c r="B124" s="181" t="s">
        <v>206</v>
      </c>
      <c r="C124" s="128"/>
      <c r="D124" s="128"/>
      <c r="E124" s="128"/>
      <c r="F124" s="128"/>
      <c r="G124" s="128"/>
      <c r="H124" s="128"/>
      <c r="I124" s="128"/>
      <c r="J124" s="128"/>
      <c r="K124" s="128"/>
      <c r="L124" s="181">
        <v>7675.0</v>
      </c>
      <c r="M124" s="181">
        <v>272.0</v>
      </c>
      <c r="N124" s="181">
        <v>7403.0</v>
      </c>
      <c r="O124" s="181">
        <v>351979.0</v>
      </c>
      <c r="P124" s="181">
        <v>362760.0</v>
      </c>
      <c r="Q124" s="128"/>
      <c r="R124" s="128"/>
      <c r="S124" s="181">
        <v>7706.0</v>
      </c>
      <c r="T124" s="128"/>
      <c r="U124" s="181">
        <v>167355.0</v>
      </c>
      <c r="V124" s="174">
        <v>7706.0</v>
      </c>
      <c r="W124" s="174">
        <v>162126.0</v>
      </c>
      <c r="Y124" s="174">
        <v>48.0</v>
      </c>
      <c r="Z124" s="182">
        <v>417.0</v>
      </c>
      <c r="AE124" s="174">
        <v>6434.0</v>
      </c>
      <c r="AF124" s="174">
        <v>117.0</v>
      </c>
      <c r="AI124" s="183">
        <v>44053.0</v>
      </c>
      <c r="AJ124" s="184">
        <v>44053.67291666666</v>
      </c>
      <c r="AK124" s="181" t="s">
        <v>352</v>
      </c>
      <c r="AL124" s="181" t="s">
        <v>317</v>
      </c>
      <c r="AM124" s="181" t="s">
        <v>558</v>
      </c>
      <c r="AN124" s="181" t="s">
        <v>399</v>
      </c>
      <c r="AQ124" s="128"/>
      <c r="AR124" s="128"/>
      <c r="AS124" s="128"/>
      <c r="AT124" s="128"/>
      <c r="AU124" s="128"/>
      <c r="AV124" s="128"/>
    </row>
    <row r="125" ht="16.5" customHeight="1">
      <c r="A125" s="180">
        <v>44052.0</v>
      </c>
      <c r="B125" s="181" t="s">
        <v>206</v>
      </c>
      <c r="C125" s="128"/>
      <c r="D125" s="128"/>
      <c r="E125" s="128"/>
      <c r="F125" s="128"/>
      <c r="G125" s="128"/>
      <c r="H125" s="128"/>
      <c r="I125" s="128"/>
      <c r="J125" s="128"/>
      <c r="K125" s="128"/>
      <c r="L125" s="181">
        <v>7663.0</v>
      </c>
      <c r="M125" s="181">
        <v>272.0</v>
      </c>
      <c r="N125" s="181">
        <v>7391.0</v>
      </c>
      <c r="O125" s="181">
        <v>347516.0</v>
      </c>
      <c r="P125" s="181">
        <v>358178.0</v>
      </c>
      <c r="Q125" s="128"/>
      <c r="R125" s="128"/>
      <c r="S125" s="181">
        <v>7589.0</v>
      </c>
      <c r="T125" s="128"/>
      <c r="U125" s="181">
        <v>166194.0</v>
      </c>
      <c r="V125" s="174">
        <v>7589.0</v>
      </c>
      <c r="W125" s="174">
        <v>161076.0</v>
      </c>
      <c r="Y125" s="174">
        <v>47.0</v>
      </c>
      <c r="Z125" s="182">
        <v>415.0</v>
      </c>
      <c r="AE125" s="174">
        <v>6355.0</v>
      </c>
      <c r="AF125" s="174">
        <v>116.0</v>
      </c>
      <c r="AI125" s="183">
        <v>44052.0</v>
      </c>
      <c r="AJ125" s="184">
        <v>44052.68611111111</v>
      </c>
      <c r="AK125" s="181" t="s">
        <v>317</v>
      </c>
      <c r="AL125" s="181" t="s">
        <v>374</v>
      </c>
      <c r="AM125" s="8" t="s">
        <v>558</v>
      </c>
      <c r="AN125" s="8" t="s">
        <v>399</v>
      </c>
      <c r="AQ125" s="128"/>
      <c r="AR125" s="128"/>
      <c r="AS125" s="128"/>
      <c r="AT125" s="128"/>
      <c r="AU125" s="128"/>
      <c r="AV125" s="128"/>
    </row>
    <row r="126" ht="16.5" customHeight="1">
      <c r="A126" s="180">
        <v>44051.0</v>
      </c>
      <c r="B126" s="181" t="s">
        <v>206</v>
      </c>
      <c r="C126" s="128"/>
      <c r="D126" s="128"/>
      <c r="E126" s="128"/>
      <c r="F126" s="128"/>
      <c r="G126" s="128"/>
      <c r="H126" s="128"/>
      <c r="I126" s="128"/>
      <c r="J126" s="128"/>
      <c r="K126" s="128"/>
      <c r="L126" s="181">
        <v>7654.0</v>
      </c>
      <c r="M126" s="181">
        <v>272.0</v>
      </c>
      <c r="N126" s="181">
        <v>7382.0</v>
      </c>
      <c r="O126" s="181">
        <v>342078.0</v>
      </c>
      <c r="P126" s="181">
        <v>352530.0</v>
      </c>
      <c r="Q126" s="128"/>
      <c r="R126" s="128"/>
      <c r="S126" s="181">
        <v>7498.0</v>
      </c>
      <c r="T126" s="128"/>
      <c r="U126" s="181">
        <v>164963.0</v>
      </c>
      <c r="V126" s="174">
        <v>7498.0</v>
      </c>
      <c r="W126" s="174">
        <v>159859.0</v>
      </c>
      <c r="Y126" s="174">
        <v>49.0</v>
      </c>
      <c r="Z126" s="182">
        <v>414.0</v>
      </c>
      <c r="AE126" s="174">
        <v>6268.0</v>
      </c>
      <c r="AF126" s="174">
        <v>116.0</v>
      </c>
      <c r="AI126" s="183">
        <v>44051.0</v>
      </c>
      <c r="AJ126" s="184">
        <v>44051.663194444445</v>
      </c>
      <c r="AK126" s="181" t="s">
        <v>309</v>
      </c>
      <c r="AL126" s="181" t="s">
        <v>317</v>
      </c>
      <c r="AM126" s="8" t="s">
        <v>558</v>
      </c>
      <c r="AN126" s="8" t="s">
        <v>399</v>
      </c>
      <c r="AQ126" s="128"/>
      <c r="AR126" s="128"/>
      <c r="AS126" s="128"/>
      <c r="AT126" s="128"/>
      <c r="AU126" s="128"/>
      <c r="AV126" s="128"/>
    </row>
    <row r="127" ht="16.5" customHeight="1">
      <c r="A127" s="180">
        <v>44050.0</v>
      </c>
      <c r="B127" s="181" t="s">
        <v>206</v>
      </c>
      <c r="C127" s="128"/>
      <c r="D127" s="128"/>
      <c r="E127" s="128"/>
      <c r="F127" s="128"/>
      <c r="G127" s="128"/>
      <c r="H127" s="128"/>
      <c r="I127" s="128"/>
      <c r="J127" s="128"/>
      <c r="K127" s="128"/>
      <c r="L127" s="181">
        <v>7609.0</v>
      </c>
      <c r="M127" s="181">
        <v>272.0</v>
      </c>
      <c r="N127" s="181">
        <v>7337.0</v>
      </c>
      <c r="O127" s="181">
        <v>336501.0</v>
      </c>
      <c r="P127" s="181">
        <v>346657.0</v>
      </c>
      <c r="Q127" s="128"/>
      <c r="R127" s="128"/>
      <c r="S127" s="181">
        <v>7318.0</v>
      </c>
      <c r="T127" s="128"/>
      <c r="U127" s="181">
        <v>163073.0</v>
      </c>
      <c r="V127" s="174">
        <v>7318.0</v>
      </c>
      <c r="W127" s="174">
        <v>158374.0</v>
      </c>
      <c r="Y127" s="174">
        <v>48.0</v>
      </c>
      <c r="Z127" s="182">
        <v>408.0</v>
      </c>
      <c r="AE127" s="174">
        <v>6164.0</v>
      </c>
      <c r="AF127" s="174">
        <v>114.0</v>
      </c>
      <c r="AI127" s="183">
        <v>44050.0</v>
      </c>
      <c r="AJ127" s="184">
        <v>44050.67638888889</v>
      </c>
      <c r="AK127" s="181" t="s">
        <v>378</v>
      </c>
      <c r="AL127" s="181" t="s">
        <v>317</v>
      </c>
      <c r="AM127" s="8" t="s">
        <v>558</v>
      </c>
      <c r="AN127" s="8" t="s">
        <v>399</v>
      </c>
      <c r="AQ127" s="128"/>
      <c r="AR127" s="128"/>
      <c r="AS127" s="128"/>
      <c r="AT127" s="128"/>
      <c r="AU127" s="128"/>
      <c r="AV127" s="128"/>
    </row>
    <row r="128" ht="16.5" customHeight="1">
      <c r="A128" s="180">
        <v>44049.0</v>
      </c>
      <c r="B128" s="181" t="s">
        <v>206</v>
      </c>
      <c r="C128" s="128"/>
      <c r="D128" s="128"/>
      <c r="E128" s="128"/>
      <c r="F128" s="128"/>
      <c r="G128" s="128"/>
      <c r="H128" s="128"/>
      <c r="I128" s="128"/>
      <c r="J128" s="128"/>
      <c r="K128" s="128"/>
      <c r="L128" s="181">
        <v>7561.0</v>
      </c>
      <c r="M128" s="181">
        <v>271.0</v>
      </c>
      <c r="N128" s="181">
        <v>7290.0</v>
      </c>
      <c r="O128" s="181">
        <v>331004.0</v>
      </c>
      <c r="P128" s="181">
        <v>340933.0</v>
      </c>
      <c r="Q128" s="128"/>
      <c r="R128" s="128"/>
      <c r="S128" s="181">
        <v>7169.0</v>
      </c>
      <c r="T128" s="128"/>
      <c r="U128" s="181">
        <v>161019.0</v>
      </c>
      <c r="V128" s="174">
        <v>7169.0</v>
      </c>
      <c r="W128" s="174">
        <v>156542.0</v>
      </c>
      <c r="Y128" s="174">
        <v>46.0</v>
      </c>
      <c r="Z128" s="182">
        <v>400.0</v>
      </c>
      <c r="AE128" s="174">
        <v>5949.0</v>
      </c>
      <c r="AF128" s="174">
        <v>113.0</v>
      </c>
      <c r="AI128" s="183">
        <v>44049.0</v>
      </c>
      <c r="AJ128" s="184">
        <v>44049.67222222222</v>
      </c>
      <c r="AK128" s="181" t="s">
        <v>350</v>
      </c>
      <c r="AL128" s="181" t="s">
        <v>317</v>
      </c>
      <c r="AM128" s="8" t="s">
        <v>558</v>
      </c>
      <c r="AN128" s="8" t="s">
        <v>399</v>
      </c>
      <c r="AQ128" s="128"/>
      <c r="AR128" s="128"/>
      <c r="AS128" s="128"/>
      <c r="AT128" s="128"/>
      <c r="AU128" s="128"/>
      <c r="AV128" s="128"/>
    </row>
    <row r="129" ht="16.5" customHeight="1">
      <c r="A129" s="180">
        <v>44048.0</v>
      </c>
      <c r="B129" s="181" t="s">
        <v>206</v>
      </c>
      <c r="C129" s="128"/>
      <c r="D129" s="128"/>
      <c r="E129" s="128"/>
      <c r="F129" s="128"/>
      <c r="G129" s="128"/>
      <c r="H129" s="128"/>
      <c r="I129" s="128"/>
      <c r="J129" s="128"/>
      <c r="K129" s="128"/>
      <c r="L129" s="181">
        <v>7494.0</v>
      </c>
      <c r="M129" s="181">
        <v>268.0</v>
      </c>
      <c r="N129" s="181">
        <v>7226.0</v>
      </c>
      <c r="O129" s="181">
        <v>325826.0</v>
      </c>
      <c r="P129" s="181">
        <v>335591.0</v>
      </c>
      <c r="Q129" s="128"/>
      <c r="R129" s="128"/>
      <c r="S129" s="181">
        <v>7047.0</v>
      </c>
      <c r="T129" s="128"/>
      <c r="U129" s="181">
        <v>159565.0</v>
      </c>
      <c r="V129" s="174">
        <v>7047.0</v>
      </c>
      <c r="W129" s="174">
        <v>154957.0</v>
      </c>
      <c r="Y129" s="174">
        <v>42.0</v>
      </c>
      <c r="Z129" s="182">
        <v>394.0</v>
      </c>
      <c r="AE129" s="174">
        <v>5837.0</v>
      </c>
      <c r="AF129" s="174">
        <v>112.0</v>
      </c>
      <c r="AI129" s="183">
        <v>44048.0</v>
      </c>
      <c r="AJ129" s="184">
        <v>44048.67152777778</v>
      </c>
      <c r="AK129" s="181" t="s">
        <v>317</v>
      </c>
      <c r="AL129" s="181" t="s">
        <v>326</v>
      </c>
      <c r="AM129" s="8" t="s">
        <v>558</v>
      </c>
      <c r="AN129" s="8" t="s">
        <v>399</v>
      </c>
      <c r="AQ129" s="128"/>
      <c r="AR129" s="128"/>
      <c r="AS129" s="128"/>
      <c r="AT129" s="128"/>
      <c r="AU129" s="128"/>
      <c r="AV129" s="128"/>
    </row>
    <row r="130" ht="16.5" customHeight="1">
      <c r="A130" s="180">
        <v>44047.0</v>
      </c>
      <c r="B130" s="181" t="s">
        <v>206</v>
      </c>
      <c r="C130" s="128"/>
      <c r="D130" s="128"/>
      <c r="E130" s="128"/>
      <c r="F130" s="128"/>
      <c r="G130" s="128"/>
      <c r="H130" s="128"/>
      <c r="I130" s="128"/>
      <c r="J130" s="128"/>
      <c r="K130" s="128"/>
      <c r="L130" s="181">
        <v>7457.0</v>
      </c>
      <c r="M130" s="181">
        <v>266.0</v>
      </c>
      <c r="N130" s="181">
        <v>7191.0</v>
      </c>
      <c r="O130" s="181">
        <v>320395.0</v>
      </c>
      <c r="P130" s="181">
        <v>329868.0</v>
      </c>
      <c r="Q130" s="128"/>
      <c r="R130" s="128"/>
      <c r="S130" s="181">
        <v>6925.0</v>
      </c>
      <c r="T130" s="128"/>
      <c r="U130" s="181">
        <v>158008.0</v>
      </c>
      <c r="V130" s="174">
        <v>6925.0</v>
      </c>
      <c r="W130" s="174">
        <v>153537.0</v>
      </c>
      <c r="Y130" s="174">
        <v>51.0</v>
      </c>
      <c r="Z130" s="182">
        <v>389.0</v>
      </c>
      <c r="AE130" s="174">
        <v>5715.0</v>
      </c>
      <c r="AF130" s="174">
        <v>111.0</v>
      </c>
      <c r="AI130" s="183">
        <v>44047.0</v>
      </c>
      <c r="AJ130" s="184">
        <v>44047.67361111111</v>
      </c>
      <c r="AK130" s="181" t="s">
        <v>353</v>
      </c>
      <c r="AL130" s="181" t="s">
        <v>317</v>
      </c>
      <c r="AM130" s="8" t="s">
        <v>558</v>
      </c>
      <c r="AN130" s="8" t="s">
        <v>399</v>
      </c>
      <c r="AQ130" s="128"/>
      <c r="AR130" s="128"/>
      <c r="AS130" s="128"/>
      <c r="AT130" s="128"/>
      <c r="AU130" s="128"/>
      <c r="AV130" s="128"/>
    </row>
    <row r="131" ht="16.5" customHeight="1">
      <c r="A131" s="180">
        <v>44046.0</v>
      </c>
      <c r="B131" s="181" t="s">
        <v>206</v>
      </c>
      <c r="C131" s="128"/>
      <c r="D131" s="128"/>
      <c r="E131" s="128"/>
      <c r="F131" s="128"/>
      <c r="G131" s="128"/>
      <c r="H131" s="128"/>
      <c r="I131" s="128"/>
      <c r="J131" s="128"/>
      <c r="K131" s="128"/>
      <c r="L131" s="181">
        <v>7399.0</v>
      </c>
      <c r="M131" s="181">
        <v>263.0</v>
      </c>
      <c r="N131" s="181">
        <v>7136.0</v>
      </c>
      <c r="O131" s="181">
        <v>315710.0</v>
      </c>
      <c r="P131" s="181">
        <v>324964.0</v>
      </c>
      <c r="Q131" s="128"/>
      <c r="R131" s="128"/>
      <c r="S131" s="181">
        <v>6776.0</v>
      </c>
      <c r="T131" s="128"/>
      <c r="U131" s="181">
        <v>156230.0</v>
      </c>
      <c r="V131" s="174">
        <v>6776.0</v>
      </c>
      <c r="W131" s="174">
        <v>151966.0</v>
      </c>
      <c r="Y131" s="174">
        <v>46.0</v>
      </c>
      <c r="Z131" s="182">
        <v>379.0</v>
      </c>
      <c r="AE131" s="174">
        <v>5590.0</v>
      </c>
      <c r="AF131" s="174">
        <v>109.0</v>
      </c>
      <c r="AI131" s="183">
        <v>44046.0</v>
      </c>
      <c r="AJ131" s="184">
        <v>44046.65972222222</v>
      </c>
      <c r="AK131" s="181" t="s">
        <v>350</v>
      </c>
      <c r="AL131" s="181" t="s">
        <v>325</v>
      </c>
      <c r="AM131" s="8" t="s">
        <v>558</v>
      </c>
      <c r="AN131" s="8" t="s">
        <v>399</v>
      </c>
      <c r="AQ131" s="128"/>
      <c r="AR131" s="128"/>
      <c r="AS131" s="128"/>
      <c r="AT131" s="128"/>
      <c r="AU131" s="128"/>
      <c r="AV131" s="128"/>
    </row>
    <row r="132" ht="16.5" customHeight="1">
      <c r="A132" s="180">
        <v>44045.0</v>
      </c>
      <c r="B132" s="181" t="s">
        <v>206</v>
      </c>
      <c r="C132" s="128"/>
      <c r="D132" s="128"/>
      <c r="E132" s="128"/>
      <c r="F132" s="128"/>
      <c r="G132" s="128"/>
      <c r="H132" s="128"/>
      <c r="I132" s="128"/>
      <c r="J132" s="128"/>
      <c r="K132" s="128"/>
      <c r="L132" s="181">
        <v>7374.0</v>
      </c>
      <c r="M132" s="181">
        <v>262.0</v>
      </c>
      <c r="N132" s="181">
        <v>7112.0</v>
      </c>
      <c r="O132" s="181">
        <v>311152.0</v>
      </c>
      <c r="P132" s="181">
        <v>320237.0</v>
      </c>
      <c r="Q132" s="128"/>
      <c r="R132" s="128"/>
      <c r="S132" s="181">
        <v>6649.0</v>
      </c>
      <c r="T132" s="128"/>
      <c r="U132" s="181">
        <v>154505.0</v>
      </c>
      <c r="V132" s="174">
        <v>6649.0</v>
      </c>
      <c r="W132" s="174">
        <v>149583.0</v>
      </c>
      <c r="Y132" s="174">
        <v>45.0</v>
      </c>
      <c r="Z132" s="182">
        <v>371.0</v>
      </c>
      <c r="AE132" s="174">
        <v>5396.0</v>
      </c>
      <c r="AF132" s="174">
        <v>109.0</v>
      </c>
      <c r="AI132" s="183">
        <v>44044.0</v>
      </c>
      <c r="AJ132" s="184">
        <v>44045.691666666666</v>
      </c>
      <c r="AK132" s="181" t="s">
        <v>559</v>
      </c>
      <c r="AL132" s="181" t="s">
        <v>341</v>
      </c>
      <c r="AM132" s="8" t="s">
        <v>558</v>
      </c>
      <c r="AN132" s="8" t="s">
        <v>399</v>
      </c>
      <c r="AQ132" s="128"/>
      <c r="AR132" s="128"/>
      <c r="AS132" s="128"/>
      <c r="AT132" s="128"/>
      <c r="AU132" s="128"/>
      <c r="AV132" s="128"/>
    </row>
    <row r="133" ht="16.5" customHeight="1">
      <c r="A133" s="180">
        <v>44044.0</v>
      </c>
      <c r="B133" s="181" t="s">
        <v>206</v>
      </c>
      <c r="C133" s="128"/>
      <c r="D133" s="128"/>
      <c r="E133" s="128"/>
      <c r="F133" s="128"/>
      <c r="G133" s="128"/>
      <c r="H133" s="128"/>
      <c r="I133" s="128"/>
      <c r="J133" s="128"/>
      <c r="K133" s="128"/>
      <c r="L133" s="181">
        <v>7374.0</v>
      </c>
      <c r="M133" s="181">
        <v>262.0</v>
      </c>
      <c r="N133" s="181">
        <v>7112.0</v>
      </c>
      <c r="O133" s="181">
        <v>307324.0</v>
      </c>
      <c r="P133" s="181">
        <v>316275.0</v>
      </c>
      <c r="Q133" s="128"/>
      <c r="R133" s="128"/>
      <c r="S133" s="181">
        <v>6593.0</v>
      </c>
      <c r="T133" s="128"/>
      <c r="U133" s="181">
        <v>153710.0</v>
      </c>
      <c r="V133" s="174">
        <v>6593.0</v>
      </c>
      <c r="W133" s="174">
        <v>149583.0</v>
      </c>
      <c r="Y133" s="174">
        <v>45.0</v>
      </c>
      <c r="Z133" s="182">
        <v>371.0</v>
      </c>
      <c r="AE133" s="174">
        <v>5396.0</v>
      </c>
      <c r="AF133" s="174">
        <v>107.0</v>
      </c>
      <c r="AI133" s="183">
        <v>44044.0</v>
      </c>
      <c r="AJ133" s="184">
        <v>44044.65833333333</v>
      </c>
      <c r="AK133" s="181" t="s">
        <v>309</v>
      </c>
      <c r="AL133" s="181" t="s">
        <v>317</v>
      </c>
      <c r="AM133" s="8" t="s">
        <v>558</v>
      </c>
      <c r="AN133" s="8" t="s">
        <v>399</v>
      </c>
      <c r="AQ133" s="128"/>
      <c r="AR133" s="128"/>
      <c r="AS133" s="128"/>
      <c r="AT133" s="128"/>
      <c r="AU133" s="128"/>
      <c r="AV133" s="128"/>
    </row>
    <row r="134" ht="16.5" customHeight="1">
      <c r="A134" s="180">
        <v>44043.0</v>
      </c>
      <c r="B134" s="181" t="s">
        <v>206</v>
      </c>
      <c r="C134" s="128"/>
      <c r="D134" s="128"/>
      <c r="E134" s="128"/>
      <c r="F134" s="128"/>
      <c r="G134" s="128"/>
      <c r="H134" s="128"/>
      <c r="I134" s="128"/>
      <c r="J134" s="128"/>
      <c r="K134" s="128"/>
      <c r="L134" s="181">
        <v>7354.0</v>
      </c>
      <c r="M134" s="181">
        <v>261.0</v>
      </c>
      <c r="N134" s="181">
        <v>7093.0</v>
      </c>
      <c r="O134" s="181">
        <v>301509.0</v>
      </c>
      <c r="P134" s="181">
        <v>310230.0</v>
      </c>
      <c r="Q134" s="128"/>
      <c r="R134" s="128"/>
      <c r="S134" s="181">
        <v>6461.0</v>
      </c>
      <c r="T134" s="128"/>
      <c r="U134" s="181">
        <v>151245.0</v>
      </c>
      <c r="V134" s="174">
        <v>6461.0</v>
      </c>
      <c r="W134" s="174">
        <v>147495.0</v>
      </c>
      <c r="Y134" s="174">
        <v>47.0</v>
      </c>
      <c r="Z134" s="182">
        <v>364.0</v>
      </c>
      <c r="AE134" s="174">
        <v>5289.0</v>
      </c>
      <c r="AF134" s="174">
        <v>107.0</v>
      </c>
      <c r="AI134" s="183">
        <v>44043.0</v>
      </c>
      <c r="AJ134" s="184">
        <v>44043.674305555556</v>
      </c>
      <c r="AK134" s="181" t="s">
        <v>368</v>
      </c>
      <c r="AL134" s="181" t="s">
        <v>353</v>
      </c>
      <c r="AM134" s="8" t="s">
        <v>558</v>
      </c>
      <c r="AN134" s="8" t="s">
        <v>399</v>
      </c>
      <c r="AQ134" s="128"/>
      <c r="AR134" s="128"/>
      <c r="AS134" s="128"/>
      <c r="AT134" s="128"/>
      <c r="AU134" s="128"/>
      <c r="AV134" s="128"/>
    </row>
    <row r="135" ht="16.5" customHeight="1">
      <c r="A135" s="180">
        <v>44042.0</v>
      </c>
      <c r="B135" s="181" t="s">
        <v>206</v>
      </c>
      <c r="C135" s="128"/>
      <c r="D135" s="128"/>
      <c r="E135" s="128"/>
      <c r="F135" s="128"/>
      <c r="G135" s="128"/>
      <c r="H135" s="128"/>
      <c r="I135" s="128"/>
      <c r="J135" s="128"/>
      <c r="K135" s="128"/>
      <c r="L135" s="181">
        <v>6762.0</v>
      </c>
      <c r="M135" s="181">
        <v>248.0</v>
      </c>
      <c r="N135" s="181">
        <v>6514.0</v>
      </c>
      <c r="O135" s="181">
        <v>296478.0</v>
      </c>
      <c r="P135" s="181">
        <v>304993.0</v>
      </c>
      <c r="Q135" s="128"/>
      <c r="R135" s="128"/>
      <c r="S135" s="181">
        <v>6294.0</v>
      </c>
      <c r="T135" s="128"/>
      <c r="U135" s="181">
        <v>149264.0</v>
      </c>
      <c r="V135" s="174">
        <v>6294.0</v>
      </c>
      <c r="W135" s="174">
        <v>145560.0</v>
      </c>
      <c r="Y135" s="174">
        <v>43.0</v>
      </c>
      <c r="Z135" s="182">
        <v>356.0</v>
      </c>
      <c r="AE135" s="174">
        <v>5181.0</v>
      </c>
      <c r="AF135" s="174">
        <v>107.0</v>
      </c>
      <c r="AI135" s="183">
        <v>44042.0</v>
      </c>
      <c r="AJ135" s="184">
        <v>44042.66805555555</v>
      </c>
      <c r="AK135" s="181" t="s">
        <v>326</v>
      </c>
      <c r="AL135" s="181" t="s">
        <v>334</v>
      </c>
      <c r="AM135" s="8" t="s">
        <v>558</v>
      </c>
      <c r="AN135" s="8" t="s">
        <v>399</v>
      </c>
      <c r="AQ135" s="128"/>
      <c r="AR135" s="128"/>
      <c r="AS135" s="128"/>
      <c r="AT135" s="128"/>
      <c r="AU135" s="128"/>
      <c r="AV135" s="128"/>
    </row>
    <row r="136" ht="16.5" customHeight="1">
      <c r="A136" s="180">
        <v>44041.0</v>
      </c>
      <c r="B136" s="181" t="s">
        <v>206</v>
      </c>
      <c r="C136" s="128"/>
      <c r="D136" s="128"/>
      <c r="E136" s="128"/>
      <c r="F136" s="128"/>
      <c r="G136" s="128"/>
      <c r="H136" s="128"/>
      <c r="I136" s="128"/>
      <c r="J136" s="128"/>
      <c r="K136" s="128"/>
      <c r="L136" s="181">
        <v>6762.0</v>
      </c>
      <c r="M136" s="181">
        <v>248.0</v>
      </c>
      <c r="N136" s="181">
        <v>6514.0</v>
      </c>
      <c r="O136" s="181">
        <v>292614.0</v>
      </c>
      <c r="P136" s="181">
        <v>301031.0</v>
      </c>
      <c r="Q136" s="128"/>
      <c r="R136" s="128"/>
      <c r="S136" s="181">
        <v>6221.0</v>
      </c>
      <c r="T136" s="128"/>
      <c r="U136" s="181">
        <v>148446.0</v>
      </c>
      <c r="V136" s="174">
        <v>6221.0</v>
      </c>
      <c r="W136" s="174">
        <v>144856.0</v>
      </c>
      <c r="Y136" s="174">
        <v>39.0</v>
      </c>
      <c r="Z136" s="182">
        <v>351.0</v>
      </c>
      <c r="AE136" s="174">
        <v>5087.0</v>
      </c>
      <c r="AF136" s="174">
        <v>106.0</v>
      </c>
      <c r="AI136" s="183">
        <v>44041.0</v>
      </c>
      <c r="AJ136" s="184">
        <v>44041.66666666667</v>
      </c>
      <c r="AK136" s="181" t="s">
        <v>350</v>
      </c>
      <c r="AL136" s="181" t="s">
        <v>317</v>
      </c>
      <c r="AM136" s="8" t="s">
        <v>558</v>
      </c>
      <c r="AN136" s="8" t="s">
        <v>399</v>
      </c>
      <c r="AQ136" s="128"/>
      <c r="AR136" s="128"/>
      <c r="AS136" s="128"/>
      <c r="AT136" s="128"/>
      <c r="AU136" s="128"/>
      <c r="AV136" s="128"/>
    </row>
    <row r="137" ht="16.5" customHeight="1">
      <c r="A137" s="180">
        <v>44040.0</v>
      </c>
      <c r="B137" s="181" t="s">
        <v>206</v>
      </c>
      <c r="C137" s="128"/>
      <c r="D137" s="128"/>
      <c r="E137" s="128"/>
      <c r="F137" s="128"/>
      <c r="G137" s="128"/>
      <c r="H137" s="128"/>
      <c r="I137" s="128"/>
      <c r="J137" s="128"/>
      <c r="K137" s="128"/>
      <c r="L137" s="181">
        <v>6724.0</v>
      </c>
      <c r="M137" s="181">
        <v>246.0</v>
      </c>
      <c r="N137" s="181">
        <v>6478.0</v>
      </c>
      <c r="O137" s="181">
        <v>289315.0</v>
      </c>
      <c r="P137" s="181">
        <v>297571.0</v>
      </c>
      <c r="Q137" s="128"/>
      <c r="R137" s="128"/>
      <c r="S137" s="181">
        <v>6132.0</v>
      </c>
      <c r="T137" s="128"/>
      <c r="U137" s="181">
        <v>147260.0</v>
      </c>
      <c r="V137" s="174">
        <v>6132.0</v>
      </c>
      <c r="W137" s="174">
        <v>143905.0</v>
      </c>
      <c r="Y137" s="174">
        <v>35.0</v>
      </c>
      <c r="Z137" s="182">
        <v>343.0</v>
      </c>
      <c r="AE137" s="174">
        <v>4957.0</v>
      </c>
      <c r="AF137" s="174">
        <v>104.0</v>
      </c>
      <c r="AI137" s="183">
        <v>44040.0</v>
      </c>
      <c r="AJ137" s="184">
        <v>44040.66666666667</v>
      </c>
      <c r="AK137" s="181" t="s">
        <v>309</v>
      </c>
      <c r="AL137" s="181" t="s">
        <v>317</v>
      </c>
      <c r="AM137" s="181" t="s">
        <v>558</v>
      </c>
      <c r="AN137" s="181" t="s">
        <v>399</v>
      </c>
      <c r="AQ137" s="128"/>
      <c r="AR137" s="128"/>
      <c r="AS137" s="128"/>
      <c r="AT137" s="128"/>
      <c r="AU137" s="128"/>
      <c r="AV137" s="128"/>
    </row>
    <row r="138" ht="16.5" customHeight="1">
      <c r="A138" s="180">
        <v>44039.0</v>
      </c>
      <c r="B138" s="181" t="s">
        <v>206</v>
      </c>
      <c r="C138" s="128"/>
      <c r="D138" s="128"/>
      <c r="E138" s="128"/>
      <c r="F138" s="128"/>
      <c r="G138" s="128"/>
      <c r="H138" s="128"/>
      <c r="I138" s="128"/>
      <c r="J138" s="128"/>
      <c r="K138" s="128"/>
      <c r="L138" s="181">
        <v>6654.0</v>
      </c>
      <c r="M138" s="181">
        <v>243.0</v>
      </c>
      <c r="N138" s="181">
        <v>6411.0</v>
      </c>
      <c r="O138" s="181">
        <v>285314.0</v>
      </c>
      <c r="P138" s="181">
        <v>293263.0</v>
      </c>
      <c r="Q138" s="128"/>
      <c r="R138" s="128"/>
      <c r="S138" s="181">
        <v>5981.0</v>
      </c>
      <c r="T138" s="128"/>
      <c r="U138" s="181">
        <v>145403.0</v>
      </c>
      <c r="V138" s="174">
        <v>5981.0</v>
      </c>
      <c r="W138" s="174">
        <v>142380.0</v>
      </c>
      <c r="Y138" s="174">
        <v>43.0</v>
      </c>
      <c r="Z138" s="182">
        <v>337.0</v>
      </c>
      <c r="AE138" s="174">
        <v>4829.0</v>
      </c>
      <c r="AF138" s="174">
        <v>103.0</v>
      </c>
      <c r="AI138" s="183">
        <v>44039.0</v>
      </c>
      <c r="AJ138" s="184">
        <v>44039.697222222225</v>
      </c>
      <c r="AK138" s="181" t="s">
        <v>375</v>
      </c>
      <c r="AL138" s="181" t="s">
        <v>323</v>
      </c>
      <c r="AM138" s="185" t="s">
        <v>558</v>
      </c>
      <c r="AN138" s="185" t="s">
        <v>399</v>
      </c>
      <c r="AQ138" s="128"/>
      <c r="AR138" s="128"/>
      <c r="AS138" s="128"/>
      <c r="AT138" s="128"/>
      <c r="AU138" s="128"/>
      <c r="AV138" s="128"/>
    </row>
    <row r="139" ht="16.5" customHeight="1">
      <c r="A139" s="180">
        <v>44038.0</v>
      </c>
      <c r="B139" s="181" t="s">
        <v>206</v>
      </c>
      <c r="C139" s="128"/>
      <c r="D139" s="128"/>
      <c r="E139" s="128"/>
      <c r="F139" s="128"/>
      <c r="G139" s="128"/>
      <c r="H139" s="128"/>
      <c r="I139" s="128"/>
      <c r="J139" s="128"/>
      <c r="K139" s="128"/>
      <c r="L139" s="181">
        <v>6645.0</v>
      </c>
      <c r="M139" s="181">
        <v>243.0</v>
      </c>
      <c r="N139" s="181">
        <v>6402.0</v>
      </c>
      <c r="O139" s="181">
        <v>281073.0</v>
      </c>
      <c r="P139" s="181">
        <v>288858.0</v>
      </c>
      <c r="Q139" s="128"/>
      <c r="R139" s="128"/>
      <c r="S139" s="181">
        <v>5869.0</v>
      </c>
      <c r="T139" s="128"/>
      <c r="U139" s="181">
        <v>143560.0</v>
      </c>
      <c r="V139" s="181">
        <v>5869.0</v>
      </c>
      <c r="W139" s="174">
        <v>140603.0</v>
      </c>
      <c r="Y139" s="174">
        <v>42.0</v>
      </c>
      <c r="Z139" s="182">
        <v>333.0</v>
      </c>
      <c r="AE139" s="174">
        <v>4752.0</v>
      </c>
      <c r="AF139" s="174">
        <v>103.0</v>
      </c>
      <c r="AI139" s="183">
        <v>44038.0</v>
      </c>
      <c r="AJ139" s="184">
        <v>44038.67083333334</v>
      </c>
      <c r="AK139" s="181" t="s">
        <v>309</v>
      </c>
      <c r="AL139" s="181" t="s">
        <v>317</v>
      </c>
      <c r="AM139" s="8" t="s">
        <v>558</v>
      </c>
      <c r="AN139" s="8" t="s">
        <v>399</v>
      </c>
      <c r="AQ139" s="128"/>
      <c r="AR139" s="128"/>
      <c r="AS139" s="128"/>
      <c r="AT139" s="128"/>
      <c r="AU139" s="128"/>
      <c r="AV139" s="128"/>
    </row>
    <row r="140" ht="16.5" customHeight="1">
      <c r="A140" s="180">
        <v>44037.0</v>
      </c>
      <c r="B140" s="181" t="s">
        <v>206</v>
      </c>
      <c r="C140" s="128"/>
      <c r="D140" s="128"/>
      <c r="E140" s="128"/>
      <c r="F140" s="128"/>
      <c r="G140" s="128"/>
      <c r="H140" s="128"/>
      <c r="I140" s="128"/>
      <c r="J140" s="128"/>
      <c r="K140" s="128"/>
      <c r="L140" s="181">
        <v>6637.0</v>
      </c>
      <c r="M140" s="181">
        <v>243.0</v>
      </c>
      <c r="N140" s="181">
        <v>6394.0</v>
      </c>
      <c r="O140" s="181">
        <v>276549.0</v>
      </c>
      <c r="P140" s="181">
        <v>284133.0</v>
      </c>
      <c r="Q140" s="128"/>
      <c r="R140" s="128"/>
      <c r="S140" s="181">
        <v>5729.0</v>
      </c>
      <c r="T140" s="128"/>
      <c r="U140" s="181">
        <v>141370.0</v>
      </c>
      <c r="V140" s="174">
        <v>5729.0</v>
      </c>
      <c r="W140" s="174">
        <v>138524.0</v>
      </c>
      <c r="Y140" s="174">
        <v>39.0</v>
      </c>
      <c r="Z140" s="182">
        <v>328.0</v>
      </c>
      <c r="AE140" s="174">
        <v>4671.0</v>
      </c>
      <c r="AF140" s="174">
        <v>103.0</v>
      </c>
      <c r="AI140" s="183">
        <v>44037.0</v>
      </c>
      <c r="AJ140" s="184">
        <v>44037.669444444444</v>
      </c>
      <c r="AK140" s="181" t="s">
        <v>323</v>
      </c>
      <c r="AL140" s="181" t="s">
        <v>317</v>
      </c>
      <c r="AM140" s="8" t="s">
        <v>558</v>
      </c>
      <c r="AN140" s="8" t="s">
        <v>399</v>
      </c>
      <c r="AQ140" s="128"/>
      <c r="AR140" s="128"/>
      <c r="AS140" s="128"/>
      <c r="AT140" s="128"/>
      <c r="AU140" s="128"/>
      <c r="AV140" s="128"/>
    </row>
    <row r="141" ht="16.5" customHeight="1">
      <c r="A141" s="180">
        <v>44036.0</v>
      </c>
      <c r="B141" s="181" t="s">
        <v>206</v>
      </c>
      <c r="C141" s="128"/>
      <c r="D141" s="128"/>
      <c r="E141" s="128"/>
      <c r="F141" s="128"/>
      <c r="G141" s="128"/>
      <c r="H141" s="128"/>
      <c r="I141" s="128"/>
      <c r="J141" s="128"/>
      <c r="K141" s="128"/>
      <c r="L141" s="181">
        <v>6604.0</v>
      </c>
      <c r="M141" s="181">
        <v>240.0</v>
      </c>
      <c r="N141" s="181">
        <v>6364.0</v>
      </c>
      <c r="O141" s="181">
        <v>272538.0</v>
      </c>
      <c r="P141" s="181">
        <v>279953.0</v>
      </c>
      <c r="Q141" s="128"/>
      <c r="R141" s="128"/>
      <c r="S141" s="181">
        <v>5608.0</v>
      </c>
      <c r="T141" s="128"/>
      <c r="U141" s="181">
        <v>139886.0</v>
      </c>
      <c r="V141" s="174">
        <v>5608.0</v>
      </c>
      <c r="W141" s="174">
        <v>137094.0</v>
      </c>
      <c r="Y141" s="174">
        <v>37.0</v>
      </c>
      <c r="Z141" s="182">
        <v>325.0</v>
      </c>
      <c r="AE141" s="174">
        <v>4545.0</v>
      </c>
      <c r="AF141" s="174">
        <v>103.0</v>
      </c>
      <c r="AI141" s="183">
        <v>44036.0</v>
      </c>
      <c r="AJ141" s="184">
        <v>44036.683958333335</v>
      </c>
      <c r="AK141" s="181" t="s">
        <v>352</v>
      </c>
      <c r="AL141" s="181" t="s">
        <v>385</v>
      </c>
      <c r="AM141" s="8" t="s">
        <v>558</v>
      </c>
      <c r="AN141" s="8" t="s">
        <v>399</v>
      </c>
      <c r="AQ141" s="128"/>
      <c r="AR141" s="128"/>
      <c r="AS141" s="128"/>
      <c r="AT141" s="128"/>
      <c r="AU141" s="128"/>
      <c r="AV141" s="128"/>
    </row>
    <row r="142" ht="16.5" customHeight="1">
      <c r="A142" s="180">
        <v>44035.0</v>
      </c>
      <c r="B142" s="181" t="s">
        <v>206</v>
      </c>
      <c r="C142" s="128"/>
      <c r="D142" s="128"/>
      <c r="E142" s="128"/>
      <c r="F142" s="128"/>
      <c r="G142" s="128"/>
      <c r="H142" s="128"/>
      <c r="I142" s="128"/>
      <c r="J142" s="128"/>
      <c r="K142" s="128"/>
      <c r="L142" s="181">
        <v>6563.0</v>
      </c>
      <c r="M142" s="181">
        <v>238.0</v>
      </c>
      <c r="N142" s="181">
        <v>6325.0</v>
      </c>
      <c r="O142" s="181">
        <v>268233.0</v>
      </c>
      <c r="P142" s="181">
        <v>275286.0</v>
      </c>
      <c r="Q142" s="128"/>
      <c r="R142" s="128"/>
      <c r="S142" s="181">
        <v>5486.0</v>
      </c>
      <c r="T142" s="128"/>
      <c r="U142" s="181">
        <v>138066.0</v>
      </c>
      <c r="V142" s="174">
        <v>5486.0</v>
      </c>
      <c r="W142" s="174">
        <v>135323.0</v>
      </c>
      <c r="Y142" s="174">
        <v>57.0</v>
      </c>
      <c r="Z142" s="182">
        <v>322.0</v>
      </c>
      <c r="AE142" s="174">
        <v>4475.0</v>
      </c>
      <c r="AF142" s="174">
        <v>101.0</v>
      </c>
      <c r="AI142" s="183">
        <v>44035.0</v>
      </c>
      <c r="AJ142" s="184">
        <v>44035.665972222225</v>
      </c>
      <c r="AK142" s="181" t="s">
        <v>309</v>
      </c>
      <c r="AL142" s="181" t="s">
        <v>360</v>
      </c>
      <c r="AM142" s="8" t="s">
        <v>558</v>
      </c>
      <c r="AN142" s="8" t="s">
        <v>399</v>
      </c>
      <c r="AQ142" s="128"/>
      <c r="AR142" s="128"/>
      <c r="AS142" s="128"/>
      <c r="AT142" s="128"/>
      <c r="AU142" s="128"/>
      <c r="AV142" s="128"/>
    </row>
    <row r="143" ht="16.5" customHeight="1">
      <c r="A143" s="180">
        <v>44034.0</v>
      </c>
      <c r="B143" s="181" t="s">
        <v>206</v>
      </c>
      <c r="C143" s="128"/>
      <c r="D143" s="128"/>
      <c r="E143" s="128"/>
      <c r="F143" s="128"/>
      <c r="G143" s="128"/>
      <c r="H143" s="128"/>
      <c r="I143" s="128"/>
      <c r="J143" s="128"/>
      <c r="K143" s="128"/>
      <c r="L143" s="181">
        <v>6511.0</v>
      </c>
      <c r="M143" s="181">
        <v>234.0</v>
      </c>
      <c r="N143" s="181">
        <v>6277.0</v>
      </c>
      <c r="O143" s="181">
        <v>264021.0</v>
      </c>
      <c r="P143" s="181">
        <v>270975.0</v>
      </c>
      <c r="Q143" s="128"/>
      <c r="R143" s="128"/>
      <c r="S143" s="181">
        <v>5361.0</v>
      </c>
      <c r="T143" s="128"/>
      <c r="U143" s="181">
        <v>136540.0</v>
      </c>
      <c r="V143" s="174">
        <v>5361.0</v>
      </c>
      <c r="W143" s="174">
        <v>133899.0</v>
      </c>
      <c r="Y143" s="174">
        <v>52.0</v>
      </c>
      <c r="Z143" s="182">
        <v>317.0</v>
      </c>
      <c r="AE143" s="174">
        <v>4407.0</v>
      </c>
      <c r="AF143" s="174">
        <v>100.0</v>
      </c>
      <c r="AI143" s="183">
        <v>44034.0</v>
      </c>
      <c r="AJ143" s="184">
        <v>44034.669444444444</v>
      </c>
      <c r="AK143" s="181" t="s">
        <v>420</v>
      </c>
      <c r="AL143" s="181" t="s">
        <v>317</v>
      </c>
      <c r="AM143" s="8" t="s">
        <v>558</v>
      </c>
      <c r="AN143" s="8" t="s">
        <v>399</v>
      </c>
      <c r="AQ143" s="128"/>
      <c r="AR143" s="128"/>
      <c r="AS143" s="128"/>
      <c r="AT143" s="128"/>
      <c r="AU143" s="128"/>
      <c r="AV143" s="128"/>
    </row>
    <row r="144" ht="16.5" customHeight="1">
      <c r="A144" s="180">
        <v>44033.0</v>
      </c>
      <c r="B144" s="181" t="s">
        <v>206</v>
      </c>
      <c r="C144" s="128"/>
      <c r="D144" s="128"/>
      <c r="E144" s="128"/>
      <c r="F144" s="128"/>
      <c r="G144" s="128"/>
      <c r="H144" s="128"/>
      <c r="I144" s="128"/>
      <c r="J144" s="128"/>
      <c r="K144" s="128"/>
      <c r="L144" s="181">
        <v>6474.0</v>
      </c>
      <c r="M144" s="181">
        <v>233.0</v>
      </c>
      <c r="N144" s="181">
        <v>6241.0</v>
      </c>
      <c r="O144" s="181">
        <v>259986.0</v>
      </c>
      <c r="P144" s="181">
        <v>266719.0</v>
      </c>
      <c r="Q144" s="128"/>
      <c r="R144" s="128"/>
      <c r="S144" s="181">
        <v>5202.0</v>
      </c>
      <c r="T144" s="128"/>
      <c r="U144" s="181">
        <v>134658.0</v>
      </c>
      <c r="V144" s="174">
        <v>5202.0</v>
      </c>
      <c r="W144" s="174">
        <v>132086.0</v>
      </c>
      <c r="Y144" s="174">
        <v>46.0</v>
      </c>
      <c r="Z144" s="182">
        <v>309.0</v>
      </c>
      <c r="AE144" s="174">
        <v>4319.0</v>
      </c>
      <c r="AF144" s="174">
        <v>98.0</v>
      </c>
      <c r="AI144" s="183">
        <v>44033.0</v>
      </c>
      <c r="AJ144" s="184">
        <v>44033.663194444445</v>
      </c>
      <c r="AK144" s="181" t="s">
        <v>375</v>
      </c>
      <c r="AL144" s="181" t="s">
        <v>317</v>
      </c>
      <c r="AM144" s="8" t="s">
        <v>558</v>
      </c>
      <c r="AN144" s="8" t="s">
        <v>560</v>
      </c>
      <c r="AQ144" s="128"/>
      <c r="AR144" s="128"/>
      <c r="AS144" s="128"/>
      <c r="AT144" s="128"/>
      <c r="AU144" s="128"/>
      <c r="AV144" s="128"/>
    </row>
    <row r="145" ht="16.5" customHeight="1">
      <c r="A145" s="180">
        <v>44032.0</v>
      </c>
      <c r="B145" s="181" t="s">
        <v>206</v>
      </c>
      <c r="C145" s="128"/>
      <c r="D145" s="128"/>
      <c r="E145" s="128"/>
      <c r="F145" s="128"/>
      <c r="G145" s="128"/>
      <c r="H145" s="128"/>
      <c r="I145" s="128"/>
      <c r="J145" s="128"/>
      <c r="K145" s="128"/>
      <c r="L145" s="181">
        <v>6359.0</v>
      </c>
      <c r="M145" s="181">
        <v>230.0</v>
      </c>
      <c r="N145" s="181">
        <v>6129.0</v>
      </c>
      <c r="O145" s="181">
        <v>256413.0</v>
      </c>
      <c r="P145" s="181">
        <v>262974.0</v>
      </c>
      <c r="Q145" s="128"/>
      <c r="R145" s="128"/>
      <c r="S145" s="181">
        <v>5120.0</v>
      </c>
      <c r="T145" s="128"/>
      <c r="U145" s="181">
        <v>133420.0</v>
      </c>
      <c r="V145" s="174">
        <v>5120.0</v>
      </c>
      <c r="W145" s="174">
        <v>130852.0</v>
      </c>
      <c r="Y145" s="174">
        <v>47.0</v>
      </c>
      <c r="Z145" s="182">
        <v>305.0</v>
      </c>
      <c r="AE145" s="174">
        <v>4219.0</v>
      </c>
      <c r="AF145" s="174">
        <v>97.0</v>
      </c>
      <c r="AI145" s="183">
        <v>44032.0</v>
      </c>
      <c r="AJ145" s="184">
        <v>44032.66111111111</v>
      </c>
      <c r="AK145" s="181" t="s">
        <v>462</v>
      </c>
      <c r="AL145" s="181" t="s">
        <v>317</v>
      </c>
      <c r="AM145" s="8" t="s">
        <v>558</v>
      </c>
      <c r="AN145" s="8" t="s">
        <v>560</v>
      </c>
      <c r="AQ145" s="128"/>
      <c r="AR145" s="128"/>
      <c r="AS145" s="128"/>
      <c r="AT145" s="128"/>
      <c r="AU145" s="128"/>
      <c r="AV145" s="128"/>
    </row>
    <row r="146" ht="16.5" customHeight="1">
      <c r="A146" s="180">
        <v>44031.0</v>
      </c>
      <c r="B146" s="8" t="s">
        <v>206</v>
      </c>
      <c r="C146" s="128"/>
      <c r="D146" s="128"/>
      <c r="E146" s="128"/>
      <c r="F146" s="128"/>
      <c r="G146" s="128"/>
      <c r="H146" s="128"/>
      <c r="I146" s="128"/>
      <c r="J146" s="128"/>
      <c r="K146" s="128"/>
      <c r="L146" s="181">
        <v>6353.0</v>
      </c>
      <c r="M146" s="181">
        <v>229.0</v>
      </c>
      <c r="N146" s="181">
        <v>6124.0</v>
      </c>
      <c r="O146" s="181">
        <v>250904.0</v>
      </c>
      <c r="P146" s="181">
        <v>257256.0</v>
      </c>
      <c r="Q146" s="128"/>
      <c r="R146" s="128"/>
      <c r="S146" s="181">
        <v>5013.0</v>
      </c>
      <c r="T146" s="128"/>
      <c r="U146" s="181">
        <v>131374.0</v>
      </c>
      <c r="V146" s="174">
        <v>5013.0</v>
      </c>
      <c r="W146" s="174">
        <v>128835.0</v>
      </c>
      <c r="Y146" s="174">
        <v>45.0</v>
      </c>
      <c r="Z146" s="174">
        <v>302.0</v>
      </c>
      <c r="AE146" s="174">
        <v>4131.0</v>
      </c>
      <c r="AF146" s="174">
        <v>96.0</v>
      </c>
      <c r="AI146" s="183">
        <v>44031.0</v>
      </c>
      <c r="AJ146" s="183">
        <v>44031.65833333333</v>
      </c>
      <c r="AK146" s="181" t="s">
        <v>376</v>
      </c>
      <c r="AL146" s="181" t="s">
        <v>317</v>
      </c>
      <c r="AM146" s="8" t="s">
        <v>558</v>
      </c>
      <c r="AN146" s="8" t="s">
        <v>560</v>
      </c>
      <c r="AQ146" s="128"/>
      <c r="AR146" s="128"/>
      <c r="AS146" s="128"/>
      <c r="AT146" s="128"/>
      <c r="AU146" s="128"/>
      <c r="AV146" s="128"/>
    </row>
    <row r="147" ht="16.5" customHeight="1">
      <c r="A147" s="180">
        <v>44030.0</v>
      </c>
      <c r="B147" s="8" t="s">
        <v>206</v>
      </c>
      <c r="C147" s="128"/>
      <c r="D147" s="128"/>
      <c r="E147" s="128"/>
      <c r="F147" s="128"/>
      <c r="G147" s="128"/>
      <c r="H147" s="128"/>
      <c r="I147" s="128"/>
      <c r="J147" s="128"/>
      <c r="K147" s="128"/>
      <c r="L147" s="181">
        <v>6343.0</v>
      </c>
      <c r="M147" s="181">
        <v>229.0</v>
      </c>
      <c r="N147" s="181">
        <v>6114.0</v>
      </c>
      <c r="O147" s="181">
        <v>245492.0</v>
      </c>
      <c r="P147" s="181">
        <v>251712.0</v>
      </c>
      <c r="Q147" s="128"/>
      <c r="R147" s="128"/>
      <c r="S147" s="181">
        <v>4900.0</v>
      </c>
      <c r="T147" s="128"/>
      <c r="U147" s="181">
        <v>129022.0</v>
      </c>
      <c r="V147" s="174">
        <v>4900.0</v>
      </c>
      <c r="W147" s="174">
        <v>126608.0</v>
      </c>
      <c r="Y147" s="174">
        <v>38.0</v>
      </c>
      <c r="Z147" s="182">
        <v>295.0</v>
      </c>
      <c r="AE147" s="174">
        <v>4029.0</v>
      </c>
      <c r="AF147" s="174">
        <v>94.0</v>
      </c>
      <c r="AI147" s="183">
        <v>44030.0</v>
      </c>
      <c r="AJ147" s="183">
        <v>44030.65069444444</v>
      </c>
      <c r="AK147" s="181" t="s">
        <v>353</v>
      </c>
      <c r="AL147" s="181" t="s">
        <v>317</v>
      </c>
      <c r="AM147" s="8" t="s">
        <v>558</v>
      </c>
      <c r="AN147" s="8" t="s">
        <v>560</v>
      </c>
      <c r="AO147" s="120"/>
      <c r="AQ147" s="128"/>
      <c r="AR147" s="128"/>
      <c r="AS147" s="128"/>
      <c r="AT147" s="128"/>
      <c r="AU147" s="128"/>
      <c r="AV147" s="128"/>
    </row>
    <row r="148" ht="16.5" customHeight="1">
      <c r="A148" s="180">
        <v>44029.0</v>
      </c>
      <c r="B148" s="8" t="s">
        <v>206</v>
      </c>
      <c r="C148" s="128"/>
      <c r="D148" s="128"/>
      <c r="E148" s="128"/>
      <c r="F148" s="128"/>
      <c r="G148" s="128"/>
      <c r="H148" s="128"/>
      <c r="I148" s="128"/>
      <c r="J148" s="128"/>
      <c r="K148" s="128"/>
      <c r="L148" s="181">
        <v>6171.0</v>
      </c>
      <c r="M148" s="181">
        <v>225.0</v>
      </c>
      <c r="N148" s="181">
        <v>5946.0</v>
      </c>
      <c r="O148" s="181">
        <v>240870.0</v>
      </c>
      <c r="P148" s="181">
        <v>246923.0</v>
      </c>
      <c r="Q148" s="128"/>
      <c r="R148" s="128"/>
      <c r="S148" s="181">
        <v>4784.0</v>
      </c>
      <c r="T148" s="128"/>
      <c r="U148" s="181">
        <v>127021.0</v>
      </c>
      <c r="V148" s="174">
        <v>4784.0</v>
      </c>
      <c r="W148" s="174">
        <v>124683.0</v>
      </c>
      <c r="Y148" s="174">
        <v>36.0</v>
      </c>
      <c r="Z148" s="182">
        <v>290.0</v>
      </c>
      <c r="AE148" s="174">
        <v>3903.0</v>
      </c>
      <c r="AF148" s="174">
        <v>94.0</v>
      </c>
      <c r="AI148" s="183">
        <v>44029.0</v>
      </c>
      <c r="AJ148" s="183">
        <v>44029.65833333333</v>
      </c>
      <c r="AK148" s="181" t="s">
        <v>357</v>
      </c>
      <c r="AL148" s="181" t="s">
        <v>317</v>
      </c>
      <c r="AM148" s="8" t="s">
        <v>558</v>
      </c>
      <c r="AN148" s="8" t="s">
        <v>560</v>
      </c>
      <c r="AO148" s="120"/>
      <c r="AQ148" s="128"/>
      <c r="AR148" s="128"/>
      <c r="AS148" s="128"/>
      <c r="AT148" s="128"/>
      <c r="AU148" s="128"/>
      <c r="AV148" s="128"/>
    </row>
    <row r="149" ht="16.5" customHeight="1">
      <c r="A149" s="180">
        <v>44028.0</v>
      </c>
      <c r="B149" s="181" t="s">
        <v>206</v>
      </c>
      <c r="C149" s="128"/>
      <c r="D149" s="128"/>
      <c r="E149" s="128"/>
      <c r="F149" s="128"/>
      <c r="G149" s="128"/>
      <c r="H149" s="128"/>
      <c r="I149" s="128"/>
      <c r="J149" s="128"/>
      <c r="K149" s="128"/>
      <c r="L149" s="181">
        <v>6109.0</v>
      </c>
      <c r="M149" s="181">
        <v>217.0</v>
      </c>
      <c r="N149" s="181">
        <v>5892.0</v>
      </c>
      <c r="O149" s="181">
        <v>236849.0</v>
      </c>
      <c r="P149" s="181">
        <v>242783.0</v>
      </c>
      <c r="Q149" s="128"/>
      <c r="R149" s="128"/>
      <c r="S149" s="181">
        <v>4662.0</v>
      </c>
      <c r="T149" s="128"/>
      <c r="U149" s="181">
        <v>125515.0</v>
      </c>
      <c r="V149" s="181">
        <v>4662.0</v>
      </c>
      <c r="W149" s="181">
        <v>123388.0</v>
      </c>
      <c r="Y149" s="174">
        <v>38.0</v>
      </c>
      <c r="Z149" s="182">
        <v>285.0</v>
      </c>
      <c r="AE149" s="174">
        <v>3796.0</v>
      </c>
      <c r="AF149" s="181">
        <v>93.0</v>
      </c>
      <c r="AI149" s="183">
        <v>44028.0</v>
      </c>
      <c r="AJ149" s="183">
        <v>44028.66458333333</v>
      </c>
      <c r="AK149" s="181" t="s">
        <v>377</v>
      </c>
      <c r="AL149" s="181" t="s">
        <v>317</v>
      </c>
      <c r="AM149" s="8" t="s">
        <v>558</v>
      </c>
      <c r="AN149" s="8" t="s">
        <v>560</v>
      </c>
      <c r="AO149" s="120"/>
      <c r="AQ149" s="128"/>
      <c r="AR149" s="128"/>
      <c r="AS149" s="128"/>
      <c r="AT149" s="128"/>
      <c r="AU149" s="128"/>
      <c r="AV149" s="128"/>
    </row>
    <row r="150" ht="16.5" customHeight="1">
      <c r="A150" s="180">
        <v>44027.0</v>
      </c>
      <c r="B150" s="8" t="s">
        <v>206</v>
      </c>
      <c r="C150" s="128"/>
      <c r="D150" s="128"/>
      <c r="E150" s="128"/>
      <c r="F150" s="128"/>
      <c r="G150" s="128"/>
      <c r="H150" s="128"/>
      <c r="I150" s="128"/>
      <c r="J150" s="128"/>
      <c r="K150" s="128"/>
      <c r="L150" s="181">
        <v>5997.0</v>
      </c>
      <c r="M150" s="181">
        <v>211.0</v>
      </c>
      <c r="N150" s="181">
        <v>5786.0</v>
      </c>
      <c r="O150" s="181">
        <v>232878.0</v>
      </c>
      <c r="P150" s="181">
        <v>238594.0</v>
      </c>
      <c r="Q150" s="128"/>
      <c r="R150" s="128"/>
      <c r="S150" s="181">
        <v>4559.0</v>
      </c>
      <c r="T150" s="128"/>
      <c r="U150" s="181">
        <v>124007.0</v>
      </c>
      <c r="V150" s="174">
        <v>4559.0</v>
      </c>
      <c r="W150" s="174">
        <v>121999.0</v>
      </c>
      <c r="Y150" s="181">
        <v>42.0</v>
      </c>
      <c r="Z150" s="182">
        <v>284.0</v>
      </c>
      <c r="AA150" s="128"/>
      <c r="AB150" s="128"/>
      <c r="AC150" s="128"/>
      <c r="AD150" s="128"/>
      <c r="AE150" s="181">
        <v>3760.0</v>
      </c>
      <c r="AF150" s="181">
        <v>92.0</v>
      </c>
      <c r="AI150" s="183">
        <v>44027.0</v>
      </c>
      <c r="AJ150" s="183">
        <v>44027.64722222222</v>
      </c>
      <c r="AK150" s="181" t="s">
        <v>353</v>
      </c>
      <c r="AL150" s="181" t="s">
        <v>317</v>
      </c>
      <c r="AM150" s="8" t="s">
        <v>558</v>
      </c>
      <c r="AN150" s="8" t="s">
        <v>560</v>
      </c>
      <c r="AO150" s="120"/>
      <c r="AQ150" s="161"/>
      <c r="AR150" s="128"/>
      <c r="AS150" s="128"/>
      <c r="AT150" s="128"/>
      <c r="AU150" s="128"/>
      <c r="AV150" s="128"/>
    </row>
    <row r="151" ht="16.5" customHeight="1">
      <c r="A151" s="180">
        <v>44026.0</v>
      </c>
      <c r="B151" s="8" t="s">
        <v>206</v>
      </c>
      <c r="C151" s="128"/>
      <c r="D151" s="128"/>
      <c r="E151" s="128"/>
      <c r="F151" s="128"/>
      <c r="G151" s="128"/>
      <c r="H151" s="128"/>
      <c r="I151" s="128"/>
      <c r="J151" s="128"/>
      <c r="K151" s="128"/>
      <c r="L151" s="181">
        <v>5866.0</v>
      </c>
      <c r="M151" s="181">
        <v>208.0</v>
      </c>
      <c r="N151" s="181">
        <v>5658.0</v>
      </c>
      <c r="O151" s="181">
        <v>229925.0</v>
      </c>
      <c r="P151" s="181">
        <v>235489.0</v>
      </c>
      <c r="Q151" s="128"/>
      <c r="R151" s="128"/>
      <c r="S151" s="181">
        <v>4487.0</v>
      </c>
      <c r="T151" s="128"/>
      <c r="U151" s="181">
        <v>122535.0</v>
      </c>
      <c r="V151" s="174">
        <v>4487.0</v>
      </c>
      <c r="W151" s="174">
        <v>120540.0</v>
      </c>
      <c r="Y151" s="181">
        <v>42.0</v>
      </c>
      <c r="Z151" s="182">
        <v>280.0</v>
      </c>
      <c r="AA151" s="128"/>
      <c r="AB151" s="128"/>
      <c r="AC151" s="128"/>
      <c r="AD151" s="128"/>
      <c r="AE151" s="181">
        <v>3685.0</v>
      </c>
      <c r="AF151" s="181">
        <v>92.0</v>
      </c>
      <c r="AI151" s="183">
        <v>44026.0</v>
      </c>
      <c r="AJ151" s="183">
        <v>44026.66180555556</v>
      </c>
      <c r="AK151" s="181" t="s">
        <v>350</v>
      </c>
      <c r="AL151" s="181" t="s">
        <v>339</v>
      </c>
      <c r="AM151" s="8" t="s">
        <v>558</v>
      </c>
      <c r="AN151" s="8" t="s">
        <v>560</v>
      </c>
      <c r="AO151" s="120"/>
      <c r="AQ151" s="128"/>
      <c r="AR151" s="128"/>
      <c r="AS151" s="128"/>
      <c r="AT151" s="128"/>
      <c r="AU151" s="128"/>
      <c r="AV151" s="128"/>
    </row>
    <row r="152" ht="16.5" customHeight="1">
      <c r="A152" s="180">
        <v>44025.0</v>
      </c>
      <c r="B152" s="8" t="s">
        <v>206</v>
      </c>
      <c r="C152" s="128"/>
      <c r="D152" s="128"/>
      <c r="E152" s="128"/>
      <c r="F152" s="128"/>
      <c r="G152" s="128"/>
      <c r="H152" s="128"/>
      <c r="I152" s="128"/>
      <c r="J152" s="128"/>
      <c r="K152" s="128"/>
      <c r="L152" s="181">
        <v>5812.0</v>
      </c>
      <c r="M152" s="181">
        <v>205.0</v>
      </c>
      <c r="N152" s="181">
        <v>5607.0</v>
      </c>
      <c r="O152" s="181">
        <v>227543.0</v>
      </c>
      <c r="P152" s="181">
        <v>233058.0</v>
      </c>
      <c r="Q152" s="128"/>
      <c r="R152" s="128"/>
      <c r="S152" s="181">
        <v>4433.0</v>
      </c>
      <c r="T152" s="128"/>
      <c r="U152" s="181">
        <v>121360.0</v>
      </c>
      <c r="V152" s="174">
        <v>4433.0</v>
      </c>
      <c r="W152" s="174">
        <v>119436.0</v>
      </c>
      <c r="Y152" s="181">
        <v>43.0</v>
      </c>
      <c r="Z152" s="182">
        <v>277.0</v>
      </c>
      <c r="AA152" s="128"/>
      <c r="AB152" s="128"/>
      <c r="AC152" s="128"/>
      <c r="AD152" s="128"/>
      <c r="AE152" s="181">
        <v>3653.0</v>
      </c>
      <c r="AF152" s="181">
        <v>91.0</v>
      </c>
      <c r="AI152" s="183">
        <v>44025.0</v>
      </c>
      <c r="AJ152" s="162"/>
      <c r="AK152" s="128"/>
      <c r="AL152" s="128"/>
      <c r="AN152" s="8" t="s">
        <v>560</v>
      </c>
      <c r="AO152" s="120"/>
      <c r="AQ152" s="128"/>
      <c r="AR152" s="128"/>
      <c r="AS152" s="128"/>
      <c r="AT152" s="128"/>
      <c r="AU152" s="128"/>
      <c r="AV152" s="128"/>
    </row>
    <row r="153" ht="16.5" customHeight="1">
      <c r="A153" s="180">
        <v>44024.0</v>
      </c>
      <c r="B153" s="8" t="s">
        <v>206</v>
      </c>
      <c r="C153" s="128"/>
      <c r="D153" s="128"/>
      <c r="E153" s="128"/>
      <c r="F153" s="128"/>
      <c r="G153" s="128"/>
      <c r="H153" s="128"/>
      <c r="I153" s="128"/>
      <c r="J153" s="128"/>
      <c r="K153" s="128"/>
      <c r="L153" s="181">
        <v>5812.0</v>
      </c>
      <c r="M153" s="181">
        <v>205.0</v>
      </c>
      <c r="N153" s="181">
        <v>5607.0</v>
      </c>
      <c r="O153" s="181">
        <v>223258.0</v>
      </c>
      <c r="P153" s="181">
        <v>228523.0</v>
      </c>
      <c r="Q153" s="128"/>
      <c r="R153" s="128"/>
      <c r="S153" s="181">
        <v>4331.0</v>
      </c>
      <c r="T153" s="128"/>
      <c r="U153" s="181">
        <v>120014.0</v>
      </c>
      <c r="V153" s="174">
        <v>4331.0</v>
      </c>
      <c r="W153" s="174">
        <v>118145.0</v>
      </c>
      <c r="Y153" s="181">
        <v>38.0</v>
      </c>
      <c r="Z153" s="182">
        <v>271.0</v>
      </c>
      <c r="AA153" s="128"/>
      <c r="AB153" s="128"/>
      <c r="AC153" s="128"/>
      <c r="AD153" s="128"/>
      <c r="AE153" s="181">
        <v>3570.0</v>
      </c>
      <c r="AF153" s="181">
        <v>91.0</v>
      </c>
      <c r="AI153" s="183">
        <v>44024.0</v>
      </c>
      <c r="AJ153" s="183">
        <v>44025.70972222222</v>
      </c>
      <c r="AK153" s="181" t="s">
        <v>452</v>
      </c>
      <c r="AL153" s="181" t="s">
        <v>325</v>
      </c>
      <c r="AM153" s="8" t="s">
        <v>558</v>
      </c>
      <c r="AN153" s="8" t="s">
        <v>560</v>
      </c>
      <c r="AO153" s="120"/>
      <c r="AQ153" s="128"/>
      <c r="AR153" s="128"/>
      <c r="AS153" s="128"/>
      <c r="AT153" s="128"/>
      <c r="AU153" s="128"/>
      <c r="AV153" s="128"/>
    </row>
    <row r="154" ht="16.5" customHeight="1">
      <c r="A154" s="180">
        <v>44023.0</v>
      </c>
      <c r="B154" s="8" t="s">
        <v>206</v>
      </c>
      <c r="C154" s="128"/>
      <c r="D154" s="128"/>
      <c r="E154" s="128"/>
      <c r="F154" s="128"/>
      <c r="G154" s="128"/>
      <c r="H154" s="128"/>
      <c r="I154" s="128"/>
      <c r="J154" s="128"/>
      <c r="K154" s="128"/>
      <c r="L154" s="181">
        <v>5716.0</v>
      </c>
      <c r="M154" s="181">
        <v>203.0</v>
      </c>
      <c r="N154" s="181">
        <v>5513.0</v>
      </c>
      <c r="O154" s="181">
        <v>218947.0</v>
      </c>
      <c r="P154" s="181">
        <v>224033.0</v>
      </c>
      <c r="Q154" s="128"/>
      <c r="R154" s="128"/>
      <c r="S154" s="181">
        <v>4240.0</v>
      </c>
      <c r="T154" s="128"/>
      <c r="U154" s="181">
        <v>118316.0</v>
      </c>
      <c r="V154" s="174">
        <v>4240.0</v>
      </c>
      <c r="W154" s="174">
        <v>116608.0</v>
      </c>
      <c r="Y154" s="181">
        <v>31.0</v>
      </c>
      <c r="Z154" s="182">
        <v>263.0</v>
      </c>
      <c r="AA154" s="128"/>
      <c r="AB154" s="128"/>
      <c r="AC154" s="128"/>
      <c r="AD154" s="128"/>
      <c r="AE154" s="181">
        <v>3533.0</v>
      </c>
      <c r="AF154" s="181">
        <v>91.0</v>
      </c>
      <c r="AI154" s="183">
        <v>44022.0</v>
      </c>
      <c r="AJ154" s="183">
        <v>44023.63958333334</v>
      </c>
      <c r="AK154" s="181" t="s">
        <v>350</v>
      </c>
      <c r="AL154" s="181" t="s">
        <v>317</v>
      </c>
      <c r="AM154" s="8" t="s">
        <v>558</v>
      </c>
      <c r="AN154" s="8" t="s">
        <v>560</v>
      </c>
      <c r="AO154" s="120"/>
      <c r="AQ154" s="128"/>
      <c r="AR154" s="128"/>
      <c r="AS154" s="128"/>
      <c r="AT154" s="128"/>
      <c r="AU154" s="128"/>
      <c r="AV154" s="128"/>
    </row>
    <row r="155" ht="16.5" customHeight="1">
      <c r="A155" s="180">
        <v>44022.0</v>
      </c>
      <c r="B155" s="8" t="s">
        <v>206</v>
      </c>
      <c r="C155" s="128"/>
      <c r="D155" s="128"/>
      <c r="E155" s="128"/>
      <c r="F155" s="128"/>
      <c r="G155" s="128"/>
      <c r="H155" s="128"/>
      <c r="I155" s="128"/>
      <c r="J155" s="128"/>
      <c r="K155" s="128"/>
      <c r="L155" s="181">
        <v>5586.0</v>
      </c>
      <c r="M155" s="181">
        <v>201.0</v>
      </c>
      <c r="N155" s="181">
        <v>5385.0</v>
      </c>
      <c r="O155" s="181">
        <v>214889.0</v>
      </c>
      <c r="P155" s="181">
        <v>219708.0</v>
      </c>
      <c r="Q155" s="128"/>
      <c r="R155" s="128"/>
      <c r="S155" s="181">
        <v>4152.0</v>
      </c>
      <c r="T155" s="128"/>
      <c r="U155" s="181">
        <v>117060.0</v>
      </c>
      <c r="V155" s="174">
        <v>4152.0</v>
      </c>
      <c r="W155" s="174">
        <v>115442.0</v>
      </c>
      <c r="Y155" s="181">
        <v>33.0</v>
      </c>
      <c r="Z155" s="182">
        <v>260.0</v>
      </c>
      <c r="AA155" s="128"/>
      <c r="AB155" s="128"/>
      <c r="AC155" s="128"/>
      <c r="AD155" s="128"/>
      <c r="AE155" s="181">
        <v>3496.0</v>
      </c>
      <c r="AF155" s="181">
        <v>89.0</v>
      </c>
      <c r="AI155" s="183">
        <v>44022.0</v>
      </c>
      <c r="AJ155" s="183">
        <v>44023.63958333334</v>
      </c>
      <c r="AK155" s="181" t="s">
        <v>350</v>
      </c>
      <c r="AL155" s="181" t="s">
        <v>317</v>
      </c>
      <c r="AM155" s="8" t="s">
        <v>558</v>
      </c>
      <c r="AN155" s="8" t="s">
        <v>560</v>
      </c>
      <c r="AO155" s="120"/>
      <c r="AQ155" s="128"/>
      <c r="AR155" s="128"/>
      <c r="AS155" s="128"/>
      <c r="AT155" s="128"/>
      <c r="AU155" s="128"/>
      <c r="AV155" s="128"/>
    </row>
    <row r="156" ht="16.5" customHeight="1">
      <c r="A156" s="180">
        <v>44021.0</v>
      </c>
      <c r="B156" s="8" t="s">
        <v>206</v>
      </c>
      <c r="C156" s="128"/>
      <c r="D156" s="128"/>
      <c r="E156" s="128"/>
      <c r="F156" s="128"/>
      <c r="G156" s="128"/>
      <c r="H156" s="128"/>
      <c r="I156" s="128"/>
      <c r="J156" s="128"/>
      <c r="K156" s="128"/>
      <c r="L156" s="181">
        <v>5212.0</v>
      </c>
      <c r="M156" s="181">
        <v>197.0</v>
      </c>
      <c r="N156" s="181">
        <v>5015.0</v>
      </c>
      <c r="O156" s="181">
        <v>209551.0</v>
      </c>
      <c r="P156" s="181">
        <v>214142.0</v>
      </c>
      <c r="Q156" s="128"/>
      <c r="R156" s="128"/>
      <c r="S156" s="181">
        <v>4068.0</v>
      </c>
      <c r="T156" s="128"/>
      <c r="U156" s="181">
        <v>115358.0</v>
      </c>
      <c r="V156" s="174">
        <v>4068.0</v>
      </c>
      <c r="W156" s="174">
        <v>113779.0</v>
      </c>
      <c r="Y156" s="181">
        <v>30.0</v>
      </c>
      <c r="Z156" s="182">
        <v>257.0</v>
      </c>
      <c r="AA156" s="128"/>
      <c r="AB156" s="128"/>
      <c r="AC156" s="128"/>
      <c r="AD156" s="128"/>
      <c r="AE156" s="181">
        <v>3464.0</v>
      </c>
      <c r="AF156" s="181">
        <v>89.0</v>
      </c>
      <c r="AI156" s="183">
        <v>44021.0</v>
      </c>
      <c r="AJ156" s="183">
        <v>44021.66666666667</v>
      </c>
      <c r="AK156" s="181" t="s">
        <v>317</v>
      </c>
      <c r="AL156" s="181" t="s">
        <v>339</v>
      </c>
      <c r="AM156" s="8" t="s">
        <v>558</v>
      </c>
      <c r="AN156" s="8" t="s">
        <v>560</v>
      </c>
      <c r="AO156" s="120"/>
      <c r="AQ156" s="128"/>
      <c r="AR156" s="128"/>
      <c r="AS156" s="128"/>
      <c r="AT156" s="128"/>
      <c r="AU156" s="128"/>
      <c r="AV156" s="128"/>
    </row>
    <row r="157" ht="16.5" customHeight="1">
      <c r="A157" s="180">
        <v>44020.0</v>
      </c>
      <c r="B157" s="8" t="s">
        <v>206</v>
      </c>
      <c r="C157" s="128"/>
      <c r="D157" s="128"/>
      <c r="E157" s="128"/>
      <c r="F157" s="128"/>
      <c r="G157" s="128"/>
      <c r="H157" s="128"/>
      <c r="I157" s="128"/>
      <c r="J157" s="128"/>
      <c r="K157" s="128"/>
      <c r="L157" s="181">
        <v>5182.0</v>
      </c>
      <c r="M157" s="181">
        <v>197.0</v>
      </c>
      <c r="N157" s="181">
        <v>4985.0</v>
      </c>
      <c r="O157" s="181">
        <v>203745.0</v>
      </c>
      <c r="P157" s="181">
        <v>208165.0</v>
      </c>
      <c r="Q157" s="128"/>
      <c r="R157" s="128"/>
      <c r="S157" s="181">
        <v>3969.0</v>
      </c>
      <c r="T157" s="128"/>
      <c r="U157" s="181">
        <v>113405.0</v>
      </c>
      <c r="V157" s="174">
        <v>3969.0</v>
      </c>
      <c r="W157" s="174">
        <v>111868.0</v>
      </c>
      <c r="Y157" s="181">
        <v>26.0</v>
      </c>
      <c r="Z157" s="182">
        <v>252.0</v>
      </c>
      <c r="AA157" s="128"/>
      <c r="AB157" s="128"/>
      <c r="AC157" s="128"/>
      <c r="AD157" s="128"/>
      <c r="AE157" s="181">
        <v>3447.0</v>
      </c>
      <c r="AF157" s="181">
        <v>89.0</v>
      </c>
      <c r="AI157" s="183">
        <v>44020.0</v>
      </c>
      <c r="AJ157" s="183">
        <v>44020.69236111111</v>
      </c>
      <c r="AK157" s="181" t="s">
        <v>309</v>
      </c>
      <c r="AL157" s="181" t="s">
        <v>373</v>
      </c>
      <c r="AM157" s="8" t="s">
        <v>558</v>
      </c>
      <c r="AN157" s="8" t="s">
        <v>560</v>
      </c>
      <c r="AO157" s="120"/>
      <c r="AQ157" s="128"/>
      <c r="AR157" s="128"/>
      <c r="AS157" s="128"/>
      <c r="AT157" s="128"/>
      <c r="AU157" s="128"/>
      <c r="AV157" s="128"/>
    </row>
    <row r="158" ht="16.5" customHeight="1">
      <c r="A158" s="180">
        <v>44019.0</v>
      </c>
      <c r="B158" s="8" t="s">
        <v>206</v>
      </c>
      <c r="C158" s="128"/>
      <c r="D158" s="128"/>
      <c r="E158" s="128"/>
      <c r="F158" s="128"/>
      <c r="G158" s="128"/>
      <c r="H158" s="128"/>
      <c r="I158" s="128"/>
      <c r="J158" s="128"/>
      <c r="K158" s="128"/>
      <c r="L158" s="181">
        <v>5128.0</v>
      </c>
      <c r="M158" s="181">
        <v>197.0</v>
      </c>
      <c r="N158" s="181">
        <v>4931.0</v>
      </c>
      <c r="O158" s="181">
        <v>200236.0</v>
      </c>
      <c r="P158" s="181">
        <v>204496.0</v>
      </c>
      <c r="Q158" s="128"/>
      <c r="R158" s="128"/>
      <c r="S158" s="181">
        <v>3896.0</v>
      </c>
      <c r="T158" s="128"/>
      <c r="U158" s="181">
        <v>111896.0</v>
      </c>
      <c r="V158" s="174">
        <v>3896.0</v>
      </c>
      <c r="W158" s="174">
        <v>110459.0</v>
      </c>
      <c r="Y158" s="181">
        <v>24.0</v>
      </c>
      <c r="Z158" s="182">
        <v>248.0</v>
      </c>
      <c r="AA158" s="128"/>
      <c r="AB158" s="128"/>
      <c r="AC158" s="128"/>
      <c r="AD158" s="128"/>
      <c r="AE158" s="181">
        <v>3413.0</v>
      </c>
      <c r="AF158" s="181">
        <v>93.0</v>
      </c>
      <c r="AI158" s="183">
        <v>44019.0</v>
      </c>
      <c r="AJ158" s="183">
        <v>44019.63888888889</v>
      </c>
      <c r="AK158" s="181" t="s">
        <v>317</v>
      </c>
      <c r="AL158" s="181" t="s">
        <v>325</v>
      </c>
      <c r="AM158" s="8" t="s">
        <v>561</v>
      </c>
      <c r="AN158" s="8" t="s">
        <v>560</v>
      </c>
      <c r="AO158" s="120"/>
      <c r="AQ158" s="128"/>
      <c r="AR158" s="128"/>
      <c r="AS158" s="128"/>
      <c r="AT158" s="128"/>
      <c r="AU158" s="128"/>
      <c r="AV158" s="128"/>
    </row>
    <row r="159" ht="16.5" customHeight="1">
      <c r="A159" s="180">
        <v>44018.0</v>
      </c>
      <c r="B159" s="8" t="s">
        <v>206</v>
      </c>
      <c r="C159" s="128"/>
      <c r="D159" s="128"/>
      <c r="E159" s="128"/>
      <c r="F159" s="128"/>
      <c r="G159" s="128"/>
      <c r="H159" s="128"/>
      <c r="I159" s="128"/>
      <c r="J159" s="128"/>
      <c r="K159" s="128"/>
      <c r="L159" s="181">
        <v>5080.0</v>
      </c>
      <c r="M159" s="181">
        <v>194.0</v>
      </c>
      <c r="N159" s="181">
        <v>4886.0</v>
      </c>
      <c r="O159" s="181">
        <v>198310.0</v>
      </c>
      <c r="P159" s="181">
        <v>202515.0</v>
      </c>
      <c r="Q159" s="128"/>
      <c r="R159" s="128"/>
      <c r="S159" s="181">
        <v>3845.0</v>
      </c>
      <c r="T159" s="128"/>
      <c r="U159" s="181">
        <v>111077.0</v>
      </c>
      <c r="V159" s="174">
        <v>3845.0</v>
      </c>
      <c r="W159" s="174">
        <v>109733.0</v>
      </c>
      <c r="Y159" s="181">
        <v>22.0</v>
      </c>
      <c r="Z159" s="182">
        <v>245.0</v>
      </c>
      <c r="AA159" s="128"/>
      <c r="AB159" s="128"/>
      <c r="AC159" s="128"/>
      <c r="AD159" s="128"/>
      <c r="AE159" s="181">
        <v>3350.0</v>
      </c>
      <c r="AF159" s="181">
        <v>89.0</v>
      </c>
      <c r="AI159" s="183">
        <v>44018.0</v>
      </c>
      <c r="AJ159" s="183">
        <v>44018.638194444444</v>
      </c>
      <c r="AK159" s="181" t="s">
        <v>309</v>
      </c>
      <c r="AL159" s="181" t="s">
        <v>317</v>
      </c>
      <c r="AM159" s="8" t="s">
        <v>561</v>
      </c>
      <c r="AN159" s="8" t="s">
        <v>560</v>
      </c>
      <c r="AO159" s="120"/>
      <c r="AQ159" s="128"/>
      <c r="AR159" s="128"/>
      <c r="AS159" s="128"/>
      <c r="AT159" s="128"/>
      <c r="AU159" s="128"/>
      <c r="AV159" s="128"/>
    </row>
    <row r="160" ht="16.5" customHeight="1">
      <c r="A160" s="180">
        <v>44017.0</v>
      </c>
      <c r="B160" s="8" t="s">
        <v>206</v>
      </c>
      <c r="C160" s="128"/>
      <c r="D160" s="128"/>
      <c r="E160" s="128"/>
      <c r="F160" s="128"/>
      <c r="G160" s="128"/>
      <c r="H160" s="128"/>
      <c r="I160" s="128"/>
      <c r="J160" s="128"/>
      <c r="K160" s="128"/>
      <c r="L160" s="181">
        <v>5073.0</v>
      </c>
      <c r="M160" s="181">
        <v>194.0</v>
      </c>
      <c r="N160" s="181">
        <v>4879.0</v>
      </c>
      <c r="O160" s="181">
        <v>197091.0</v>
      </c>
      <c r="P160" s="181">
        <v>201276.0</v>
      </c>
      <c r="Q160" s="128"/>
      <c r="R160" s="128"/>
      <c r="S160" s="181">
        <v>3812.0</v>
      </c>
      <c r="T160" s="128"/>
      <c r="U160" s="181">
        <v>110507.0</v>
      </c>
      <c r="V160" s="174">
        <v>3812.0</v>
      </c>
      <c r="W160" s="181">
        <v>109312.0</v>
      </c>
      <c r="Y160" s="181">
        <v>22.0</v>
      </c>
      <c r="Z160" s="182">
        <v>242.0</v>
      </c>
      <c r="AA160" s="128"/>
      <c r="AB160" s="128"/>
      <c r="AC160" s="128"/>
      <c r="AD160" s="128"/>
      <c r="AE160" s="181">
        <v>3324.0</v>
      </c>
      <c r="AF160" s="181">
        <v>89.0</v>
      </c>
      <c r="AI160" s="183">
        <v>44017.0</v>
      </c>
      <c r="AJ160" s="183">
        <v>44017.63680555555</v>
      </c>
      <c r="AK160" s="181" t="s">
        <v>353</v>
      </c>
      <c r="AL160" s="181" t="s">
        <v>317</v>
      </c>
      <c r="AM160" s="8" t="s">
        <v>561</v>
      </c>
      <c r="AN160" s="8" t="s">
        <v>560</v>
      </c>
      <c r="AO160" s="120"/>
      <c r="AQ160" s="128"/>
      <c r="AR160" s="128"/>
      <c r="AS160" s="128"/>
      <c r="AT160" s="128"/>
      <c r="AU160" s="128"/>
      <c r="AV160" s="128"/>
    </row>
    <row r="161" ht="16.5" customHeight="1">
      <c r="A161" s="180">
        <v>44016.0</v>
      </c>
      <c r="B161" s="8" t="s">
        <v>206</v>
      </c>
      <c r="C161" s="128"/>
      <c r="D161" s="128"/>
      <c r="E161" s="128"/>
      <c r="F161" s="128"/>
      <c r="G161" s="128"/>
      <c r="H161" s="128"/>
      <c r="I161" s="128"/>
      <c r="J161" s="128"/>
      <c r="K161" s="128"/>
      <c r="L161" s="181">
        <v>5067.0</v>
      </c>
      <c r="M161" s="181">
        <v>194.0</v>
      </c>
      <c r="N161" s="181">
        <v>4873.0</v>
      </c>
      <c r="O161" s="181">
        <v>193349.0</v>
      </c>
      <c r="P161" s="181">
        <v>197469.0</v>
      </c>
      <c r="Q161" s="128"/>
      <c r="R161" s="128"/>
      <c r="S161" s="181">
        <v>3776.0</v>
      </c>
      <c r="T161" s="128"/>
      <c r="U161" s="181">
        <v>109426.0</v>
      </c>
      <c r="V161" s="174">
        <v>3776.0</v>
      </c>
      <c r="W161" s="174">
        <v>108149.0</v>
      </c>
      <c r="Y161" s="181">
        <v>22.0</v>
      </c>
      <c r="Z161" s="182">
        <v>241.0</v>
      </c>
      <c r="AA161" s="128"/>
      <c r="AB161" s="128"/>
      <c r="AC161" s="128"/>
      <c r="AD161" s="128"/>
      <c r="AE161" s="181">
        <v>3288.0</v>
      </c>
      <c r="AF161" s="181">
        <v>89.0</v>
      </c>
      <c r="AI161" s="183">
        <v>44016.0</v>
      </c>
      <c r="AJ161" s="183">
        <v>44016.63958333334</v>
      </c>
      <c r="AK161" s="181" t="s">
        <v>309</v>
      </c>
      <c r="AL161" s="181" t="s">
        <v>317</v>
      </c>
      <c r="AM161" s="8" t="s">
        <v>561</v>
      </c>
      <c r="AN161" s="8" t="s">
        <v>560</v>
      </c>
      <c r="AO161" s="120"/>
      <c r="AQ161" s="128"/>
      <c r="AR161" s="128"/>
      <c r="AS161" s="128"/>
      <c r="AT161" s="128"/>
      <c r="AU161" s="128"/>
      <c r="AV161" s="128"/>
    </row>
    <row r="162" ht="16.5" customHeight="1">
      <c r="A162" s="180">
        <v>44015.0</v>
      </c>
      <c r="B162" s="8" t="s">
        <v>206</v>
      </c>
      <c r="C162" s="128"/>
      <c r="D162" s="128"/>
      <c r="E162" s="128"/>
      <c r="F162" s="128"/>
      <c r="G162" s="128"/>
      <c r="H162" s="128"/>
      <c r="I162" s="128"/>
      <c r="J162" s="128"/>
      <c r="K162" s="128"/>
      <c r="L162" s="181">
        <v>5051.0</v>
      </c>
      <c r="M162" s="181">
        <v>192.0</v>
      </c>
      <c r="N162" s="181">
        <v>4859.0</v>
      </c>
      <c r="O162" s="181">
        <v>189006.0</v>
      </c>
      <c r="P162" s="181">
        <v>193035.0</v>
      </c>
      <c r="Q162" s="128"/>
      <c r="R162" s="128"/>
      <c r="S162" s="181">
        <v>3719.0</v>
      </c>
      <c r="T162" s="128"/>
      <c r="U162" s="181">
        <v>108168.0</v>
      </c>
      <c r="V162" s="174">
        <v>3719.0</v>
      </c>
      <c r="W162" s="174">
        <v>106852.0</v>
      </c>
      <c r="Y162" s="181">
        <v>20.0</v>
      </c>
      <c r="Z162" s="182">
        <v>237.0</v>
      </c>
      <c r="AA162" s="128"/>
      <c r="AB162" s="128"/>
      <c r="AC162" s="128"/>
      <c r="AD162" s="128"/>
      <c r="AE162" s="181">
        <v>3266.0</v>
      </c>
      <c r="AF162" s="181">
        <v>89.0</v>
      </c>
      <c r="AI162" s="183">
        <v>44015.0</v>
      </c>
      <c r="AJ162" s="183">
        <v>44015.65277777778</v>
      </c>
      <c r="AK162" s="181" t="s">
        <v>352</v>
      </c>
      <c r="AL162" s="181" t="s">
        <v>317</v>
      </c>
      <c r="AM162" s="8" t="s">
        <v>561</v>
      </c>
      <c r="AN162" s="8" t="s">
        <v>560</v>
      </c>
      <c r="AO162" s="120"/>
      <c r="AQ162" s="128"/>
      <c r="AR162" s="128"/>
      <c r="AS162" s="128"/>
      <c r="AT162" s="128"/>
      <c r="AU162" s="128"/>
      <c r="AV162" s="128"/>
    </row>
    <row r="163" ht="16.5" customHeight="1">
      <c r="A163" s="180">
        <v>44014.0</v>
      </c>
      <c r="B163" s="8" t="s">
        <v>206</v>
      </c>
      <c r="C163" s="128"/>
      <c r="D163" s="128"/>
      <c r="E163" s="128"/>
      <c r="F163" s="128"/>
      <c r="G163" s="128"/>
      <c r="H163" s="128"/>
      <c r="I163" s="128"/>
      <c r="J163" s="128"/>
      <c r="K163" s="128"/>
      <c r="L163" s="181">
        <v>5021.0</v>
      </c>
      <c r="M163" s="181">
        <v>188.0</v>
      </c>
      <c r="N163" s="181">
        <v>4833.0</v>
      </c>
      <c r="O163" s="181">
        <v>184430.0</v>
      </c>
      <c r="P163" s="181">
        <v>188405.0</v>
      </c>
      <c r="Q163" s="128"/>
      <c r="R163" s="128"/>
      <c r="S163" s="181">
        <v>3656.0</v>
      </c>
      <c r="T163" s="128"/>
      <c r="U163" s="181">
        <v>105834.0</v>
      </c>
      <c r="V163" s="174">
        <v>3656.0</v>
      </c>
      <c r="W163" s="174">
        <v>104538.0</v>
      </c>
      <c r="Y163" s="181">
        <v>19.0</v>
      </c>
      <c r="Z163" s="182">
        <v>234.0</v>
      </c>
      <c r="AA163" s="128"/>
      <c r="AB163" s="128"/>
      <c r="AC163" s="128"/>
      <c r="AD163" s="128"/>
      <c r="AE163" s="181">
        <v>3235.0</v>
      </c>
      <c r="AF163" s="181">
        <v>89.0</v>
      </c>
      <c r="AI163" s="183">
        <v>44014.54166666667</v>
      </c>
      <c r="AJ163" s="183">
        <v>44014.65625</v>
      </c>
      <c r="AK163" s="181" t="s">
        <v>462</v>
      </c>
      <c r="AL163" s="181" t="s">
        <v>317</v>
      </c>
      <c r="AM163" s="8" t="s">
        <v>561</v>
      </c>
      <c r="AN163" s="8" t="s">
        <v>560</v>
      </c>
      <c r="AO163" s="120"/>
      <c r="AQ163" s="128"/>
      <c r="AR163" s="128"/>
      <c r="AS163" s="128"/>
      <c r="AT163" s="128"/>
      <c r="AU163" s="128"/>
      <c r="AV163" s="128"/>
    </row>
    <row r="164" ht="16.5" customHeight="1">
      <c r="A164" s="180">
        <v>44013.0</v>
      </c>
      <c r="B164" s="8" t="s">
        <v>206</v>
      </c>
      <c r="C164" s="128"/>
      <c r="D164" s="128"/>
      <c r="E164" s="128"/>
      <c r="F164" s="128"/>
      <c r="G164" s="128"/>
      <c r="H164" s="128"/>
      <c r="I164" s="128"/>
      <c r="J164" s="128"/>
      <c r="K164" s="128"/>
      <c r="L164" s="181">
        <v>4976.0</v>
      </c>
      <c r="M164" s="181">
        <v>186.0</v>
      </c>
      <c r="N164" s="181">
        <v>4790.0</v>
      </c>
      <c r="O164" s="181">
        <v>180927.0</v>
      </c>
      <c r="P164" s="181">
        <v>184779.0</v>
      </c>
      <c r="Q164" s="128"/>
      <c r="R164" s="128"/>
      <c r="S164" s="181">
        <v>3613.0</v>
      </c>
      <c r="T164" s="128"/>
      <c r="U164" s="181">
        <v>104898.0</v>
      </c>
      <c r="V164" s="174">
        <v>3613.0</v>
      </c>
      <c r="W164" s="174">
        <v>103611.0</v>
      </c>
      <c r="Y164" s="181">
        <v>20.0</v>
      </c>
      <c r="Z164" s="182">
        <v>234.0</v>
      </c>
      <c r="AA164" s="128"/>
      <c r="AB164" s="128"/>
      <c r="AC164" s="128"/>
      <c r="AD164" s="128"/>
      <c r="AE164" s="181">
        <v>3210.0</v>
      </c>
      <c r="AF164" s="174">
        <v>89.0</v>
      </c>
      <c r="AI164" s="183">
        <v>44013.54166666667</v>
      </c>
      <c r="AJ164" s="183">
        <v>44013.648611111115</v>
      </c>
      <c r="AK164" s="181" t="s">
        <v>309</v>
      </c>
      <c r="AL164" s="181" t="s">
        <v>317</v>
      </c>
      <c r="AM164" s="8" t="s">
        <v>561</v>
      </c>
      <c r="AN164" s="8" t="s">
        <v>560</v>
      </c>
      <c r="AO164" s="120"/>
      <c r="AQ164" s="128"/>
      <c r="AR164" s="128"/>
      <c r="AS164" s="128"/>
      <c r="AT164" s="128"/>
      <c r="AU164" s="128"/>
      <c r="AV164" s="128"/>
    </row>
    <row r="165" ht="16.5" customHeight="1">
      <c r="A165" s="180">
        <v>44012.0</v>
      </c>
      <c r="B165" s="8" t="s">
        <v>206</v>
      </c>
      <c r="C165" s="128"/>
      <c r="D165" s="128"/>
      <c r="E165" s="128"/>
      <c r="F165" s="128"/>
      <c r="G165" s="128"/>
      <c r="H165" s="128"/>
      <c r="I165" s="128"/>
      <c r="J165" s="128"/>
      <c r="K165" s="128"/>
      <c r="L165" s="181">
        <v>4930.0</v>
      </c>
      <c r="M165" s="181">
        <v>183.0</v>
      </c>
      <c r="N165" s="181">
        <v>4747.0</v>
      </c>
      <c r="O165" s="181">
        <v>178468.0</v>
      </c>
      <c r="P165" s="181">
        <v>182274.0</v>
      </c>
      <c r="Q165" s="128"/>
      <c r="R165" s="128"/>
      <c r="S165" s="181">
        <v>3574.0</v>
      </c>
      <c r="T165" s="128"/>
      <c r="U165" s="181">
        <v>103790.0</v>
      </c>
      <c r="V165" s="174">
        <v>3574.0</v>
      </c>
      <c r="W165" s="174">
        <v>102546.0</v>
      </c>
      <c r="Y165" s="181">
        <v>25.0</v>
      </c>
      <c r="Z165" s="182">
        <v>231.0</v>
      </c>
      <c r="AA165" s="128"/>
      <c r="AB165" s="128"/>
      <c r="AC165" s="128"/>
      <c r="AD165" s="128"/>
      <c r="AE165" s="181">
        <v>3195.0</v>
      </c>
      <c r="AF165" s="174">
        <v>88.0</v>
      </c>
      <c r="AI165" s="183">
        <v>44012.54166666667</v>
      </c>
      <c r="AJ165" s="183">
        <v>44012.70486111111</v>
      </c>
      <c r="AK165" s="181" t="s">
        <v>380</v>
      </c>
      <c r="AL165" s="181" t="s">
        <v>467</v>
      </c>
      <c r="AM165" s="8" t="s">
        <v>562</v>
      </c>
      <c r="AN165" s="8" t="s">
        <v>560</v>
      </c>
      <c r="AO165" s="120"/>
      <c r="AQ165" s="128"/>
      <c r="AR165" s="128"/>
      <c r="AS165" s="128"/>
      <c r="AT165" s="128"/>
      <c r="AU165" s="128"/>
      <c r="AV165" s="128"/>
    </row>
    <row r="166" ht="16.5" customHeight="1">
      <c r="A166" s="180">
        <v>44011.0</v>
      </c>
      <c r="B166" s="8" t="s">
        <v>206</v>
      </c>
      <c r="C166" s="128"/>
      <c r="D166" s="128"/>
      <c r="E166" s="128"/>
      <c r="F166" s="128"/>
      <c r="G166" s="128"/>
      <c r="H166" s="128"/>
      <c r="I166" s="128"/>
      <c r="J166" s="128"/>
      <c r="K166" s="128"/>
      <c r="L166" s="181">
        <v>4882.0</v>
      </c>
      <c r="M166" s="181">
        <v>180.0</v>
      </c>
      <c r="N166" s="181">
        <v>4702.0</v>
      </c>
      <c r="O166" s="181">
        <v>176775.0</v>
      </c>
      <c r="P166" s="181">
        <v>180564.0</v>
      </c>
      <c r="Q166" s="128"/>
      <c r="R166" s="128"/>
      <c r="S166" s="181">
        <v>3536.0</v>
      </c>
      <c r="T166" s="128"/>
      <c r="U166" s="181">
        <v>103122.0</v>
      </c>
      <c r="V166" s="174">
        <v>3536.0</v>
      </c>
      <c r="W166" s="174">
        <v>102152.0</v>
      </c>
      <c r="Y166" s="181">
        <v>25.0</v>
      </c>
      <c r="Z166" s="182">
        <v>227.0</v>
      </c>
      <c r="AA166" s="128"/>
      <c r="AB166" s="128"/>
      <c r="AC166" s="128"/>
      <c r="AD166" s="128"/>
      <c r="AE166" s="181">
        <v>3163.0</v>
      </c>
      <c r="AF166" s="181">
        <v>88.0</v>
      </c>
      <c r="AI166" s="183">
        <v>44011.54166666667</v>
      </c>
      <c r="AJ166" s="183">
        <v>44011.646527777775</v>
      </c>
      <c r="AK166" s="181" t="s">
        <v>362</v>
      </c>
      <c r="AL166" s="181" t="s">
        <v>317</v>
      </c>
      <c r="AM166" s="8" t="s">
        <v>563</v>
      </c>
      <c r="AN166" s="8" t="s">
        <v>560</v>
      </c>
      <c r="AO166" s="120"/>
      <c r="AQ166" s="128"/>
      <c r="AR166" s="128"/>
      <c r="AS166" s="128"/>
      <c r="AT166" s="128"/>
      <c r="AU166" s="128"/>
      <c r="AV166" s="128"/>
    </row>
    <row r="167" ht="16.5" customHeight="1">
      <c r="A167" s="180">
        <v>44010.0</v>
      </c>
      <c r="B167" s="8" t="s">
        <v>206</v>
      </c>
      <c r="C167" s="128"/>
      <c r="D167" s="128"/>
      <c r="E167" s="128"/>
      <c r="F167" s="128"/>
      <c r="G167" s="128"/>
      <c r="H167" s="128"/>
      <c r="I167" s="128"/>
      <c r="J167" s="128"/>
      <c r="K167" s="128"/>
      <c r="L167" s="181">
        <v>4878.0</v>
      </c>
      <c r="M167" s="181">
        <v>179.0</v>
      </c>
      <c r="N167" s="181">
        <v>4699.0</v>
      </c>
      <c r="O167" s="181">
        <v>173483.0</v>
      </c>
      <c r="P167" s="181">
        <v>177200.0</v>
      </c>
      <c r="Q167" s="128"/>
      <c r="R167" s="128"/>
      <c r="S167" s="181">
        <v>3490.0</v>
      </c>
      <c r="T167" s="128"/>
      <c r="U167" s="181">
        <v>101419.0</v>
      </c>
      <c r="V167" s="181">
        <v>3490.0</v>
      </c>
      <c r="W167" s="181">
        <v>100430.0</v>
      </c>
      <c r="X167" s="128"/>
      <c r="Y167" s="181">
        <v>24.0</v>
      </c>
      <c r="Z167" s="182">
        <v>226.0</v>
      </c>
      <c r="AA167" s="128"/>
      <c r="AB167" s="128"/>
      <c r="AC167" s="128"/>
      <c r="AD167" s="128"/>
      <c r="AE167" s="181">
        <v>3139.0</v>
      </c>
      <c r="AF167" s="181">
        <v>88.0</v>
      </c>
      <c r="AI167" s="183">
        <v>44010.0</v>
      </c>
      <c r="AJ167" s="183">
        <v>44010.655</v>
      </c>
      <c r="AK167" s="181" t="s">
        <v>309</v>
      </c>
      <c r="AL167" s="181" t="s">
        <v>385</v>
      </c>
      <c r="AM167" s="8" t="s">
        <v>563</v>
      </c>
      <c r="AN167" s="8" t="s">
        <v>560</v>
      </c>
      <c r="AO167" s="120"/>
      <c r="AQ167" s="128"/>
      <c r="AR167" s="128"/>
      <c r="AS167" s="128"/>
      <c r="AT167" s="128"/>
      <c r="AU167" s="128"/>
      <c r="AV167" s="128"/>
    </row>
    <row r="168" ht="16.5" customHeight="1">
      <c r="A168" s="180">
        <v>44009.0</v>
      </c>
      <c r="B168" s="8" t="s">
        <v>206</v>
      </c>
      <c r="C168" s="128"/>
      <c r="D168" s="128"/>
      <c r="E168" s="128"/>
      <c r="F168" s="128"/>
      <c r="G168" s="128"/>
      <c r="H168" s="128"/>
      <c r="I168" s="128"/>
      <c r="J168" s="128"/>
      <c r="K168" s="128"/>
      <c r="L168" s="181">
        <v>4869.0</v>
      </c>
      <c r="M168" s="181">
        <v>184.0</v>
      </c>
      <c r="N168" s="181">
        <v>4685.0</v>
      </c>
      <c r="O168" s="181">
        <v>170374.0</v>
      </c>
      <c r="P168" s="181">
        <v>173975.0</v>
      </c>
      <c r="Q168" s="128"/>
      <c r="R168" s="128"/>
      <c r="S168" s="181">
        <v>3455.0</v>
      </c>
      <c r="T168" s="128"/>
      <c r="U168" s="181">
        <v>100080.0</v>
      </c>
      <c r="V168" s="174">
        <v>3455.0</v>
      </c>
      <c r="W168" s="174">
        <v>99061.0</v>
      </c>
      <c r="Y168" s="181">
        <v>23.0</v>
      </c>
      <c r="Z168" s="182">
        <v>225.0</v>
      </c>
      <c r="AA168" s="128"/>
      <c r="AB168" s="128"/>
      <c r="AC168" s="128"/>
      <c r="AD168" s="128"/>
      <c r="AE168" s="181">
        <v>3119.0</v>
      </c>
      <c r="AF168" s="181">
        <v>87.0</v>
      </c>
      <c r="AI168" s="183">
        <v>44009.0</v>
      </c>
      <c r="AJ168" s="183">
        <v>44009.648611111115</v>
      </c>
      <c r="AK168" s="181" t="s">
        <v>352</v>
      </c>
      <c r="AL168" s="181" t="s">
        <v>317</v>
      </c>
      <c r="AM168" s="8" t="s">
        <v>563</v>
      </c>
      <c r="AN168" s="8" t="s">
        <v>560</v>
      </c>
      <c r="AQ168" s="128"/>
      <c r="AR168" s="128"/>
      <c r="AS168" s="128"/>
      <c r="AT168" s="128"/>
      <c r="AU168" s="128"/>
      <c r="AV168" s="128"/>
    </row>
    <row r="169" ht="16.5" customHeight="1">
      <c r="A169" s="180">
        <v>44008.0</v>
      </c>
      <c r="B169" s="8" t="s">
        <v>206</v>
      </c>
      <c r="C169" s="128"/>
      <c r="D169" s="128"/>
      <c r="E169" s="128"/>
      <c r="F169" s="128"/>
      <c r="G169" s="128"/>
      <c r="H169" s="128"/>
      <c r="I169" s="128"/>
      <c r="J169" s="128"/>
      <c r="K169" s="128"/>
      <c r="L169" s="181">
        <v>4819.0</v>
      </c>
      <c r="M169" s="181">
        <v>182.0</v>
      </c>
      <c r="N169" s="181">
        <v>4637.0</v>
      </c>
      <c r="O169" s="181">
        <v>166289.0</v>
      </c>
      <c r="P169" s="181">
        <v>169814.0</v>
      </c>
      <c r="Q169" s="128"/>
      <c r="R169" s="128"/>
      <c r="S169" s="181">
        <v>3418.0</v>
      </c>
      <c r="T169" s="128"/>
      <c r="U169" s="181">
        <v>98527.0</v>
      </c>
      <c r="V169" s="174">
        <v>3418.0</v>
      </c>
      <c r="W169" s="174">
        <v>97465.0</v>
      </c>
      <c r="Y169" s="181">
        <v>23.0</v>
      </c>
      <c r="Z169" s="182">
        <v>222.0</v>
      </c>
      <c r="AA169" s="128"/>
      <c r="AB169" s="128"/>
      <c r="AC169" s="128"/>
      <c r="AD169" s="128"/>
      <c r="AE169" s="181">
        <v>3090.0</v>
      </c>
      <c r="AF169" s="181">
        <v>87.0</v>
      </c>
      <c r="AI169" s="183">
        <v>44008.0</v>
      </c>
      <c r="AJ169" s="183">
        <v>44008.65625</v>
      </c>
      <c r="AK169" s="181" t="s">
        <v>317</v>
      </c>
      <c r="AL169" s="181" t="s">
        <v>325</v>
      </c>
      <c r="AM169" s="8" t="s">
        <v>563</v>
      </c>
      <c r="AN169" s="8" t="s">
        <v>560</v>
      </c>
      <c r="AQ169" s="128"/>
      <c r="AR169" s="128"/>
      <c r="AS169" s="128"/>
      <c r="AT169" s="128"/>
      <c r="AU169" s="128"/>
      <c r="AV169" s="128"/>
    </row>
    <row r="170" ht="16.5" customHeight="1">
      <c r="A170" s="180">
        <v>44007.0</v>
      </c>
      <c r="B170" s="8" t="s">
        <v>206</v>
      </c>
      <c r="C170" s="128"/>
      <c r="D170" s="128"/>
      <c r="E170" s="128"/>
      <c r="F170" s="128"/>
      <c r="G170" s="128"/>
      <c r="H170" s="128"/>
      <c r="I170" s="128"/>
      <c r="J170" s="128"/>
      <c r="K170" s="128"/>
      <c r="L170" s="181">
        <v>4677.0</v>
      </c>
      <c r="M170" s="181">
        <v>147.0</v>
      </c>
      <c r="N170" s="181">
        <v>4530.0</v>
      </c>
      <c r="O170" s="181">
        <v>161946.0</v>
      </c>
      <c r="P170" s="181">
        <v>165399.0</v>
      </c>
      <c r="Q170" s="128"/>
      <c r="R170" s="128"/>
      <c r="S170" s="181">
        <v>3390.0</v>
      </c>
      <c r="T170" s="128"/>
      <c r="U170" s="181">
        <v>97103.0</v>
      </c>
      <c r="V170" s="174">
        <v>3390.0</v>
      </c>
      <c r="W170" s="181">
        <v>96051.0</v>
      </c>
      <c r="X170" s="128"/>
      <c r="Y170" s="181">
        <v>25.0</v>
      </c>
      <c r="Z170" s="182">
        <v>222.0</v>
      </c>
      <c r="AA170" s="128"/>
      <c r="AB170" s="128"/>
      <c r="AC170" s="128"/>
      <c r="AD170" s="128"/>
      <c r="AE170" s="181">
        <v>3064.0</v>
      </c>
      <c r="AF170" s="181">
        <v>87.0</v>
      </c>
      <c r="AI170" s="183">
        <v>44007.0</v>
      </c>
      <c r="AJ170" s="183">
        <v>44007.64375</v>
      </c>
      <c r="AK170" s="181" t="s">
        <v>317</v>
      </c>
      <c r="AL170" s="181" t="s">
        <v>467</v>
      </c>
      <c r="AM170" s="8" t="s">
        <v>563</v>
      </c>
      <c r="AN170" s="8" t="s">
        <v>560</v>
      </c>
      <c r="AQ170" s="128"/>
      <c r="AR170" s="128"/>
      <c r="AS170" s="128"/>
      <c r="AT170" s="128"/>
      <c r="AU170" s="128"/>
      <c r="AV170" s="128"/>
    </row>
    <row r="171" ht="16.5" customHeight="1">
      <c r="A171" s="170">
        <v>44006.0</v>
      </c>
      <c r="B171" s="8" t="s">
        <v>206</v>
      </c>
      <c r="C171" s="128"/>
      <c r="D171" s="128"/>
      <c r="E171" s="128"/>
      <c r="F171" s="128"/>
      <c r="G171" s="128"/>
      <c r="H171" s="128"/>
      <c r="I171" s="128"/>
      <c r="J171" s="128"/>
      <c r="K171" s="128"/>
      <c r="L171" s="181">
        <v>4598.0</v>
      </c>
      <c r="M171" s="181">
        <v>145.0</v>
      </c>
      <c r="N171" s="181">
        <v>4453.0</v>
      </c>
      <c r="O171" s="181">
        <v>159052.0</v>
      </c>
      <c r="P171" s="181">
        <v>162434.0</v>
      </c>
      <c r="Q171" s="128"/>
      <c r="R171" s="128"/>
      <c r="S171" s="181">
        <v>3358.0</v>
      </c>
      <c r="T171" s="128"/>
      <c r="U171" s="181">
        <v>96368.0</v>
      </c>
      <c r="V171" s="174">
        <v>3358.0</v>
      </c>
      <c r="W171" s="174">
        <v>95327.0</v>
      </c>
      <c r="Y171" s="174">
        <v>27.0</v>
      </c>
      <c r="Z171" s="182">
        <v>219.0</v>
      </c>
      <c r="AE171" s="174">
        <v>3044.0</v>
      </c>
      <c r="AF171" s="181">
        <v>86.0</v>
      </c>
      <c r="AI171" s="183">
        <v>44006.0</v>
      </c>
      <c r="AJ171" s="183">
        <v>44006.65972222222</v>
      </c>
      <c r="AK171" s="181" t="s">
        <v>376</v>
      </c>
      <c r="AL171" s="181" t="s">
        <v>317</v>
      </c>
      <c r="AM171" s="8" t="s">
        <v>564</v>
      </c>
      <c r="AN171" s="8" t="s">
        <v>560</v>
      </c>
      <c r="AQ171" s="128"/>
      <c r="AR171" s="128"/>
      <c r="AS171" s="128"/>
      <c r="AT171" s="128"/>
      <c r="AU171" s="128"/>
      <c r="AV171" s="128"/>
    </row>
    <row r="172" ht="16.5" customHeight="1">
      <c r="A172" s="170">
        <v>44005.0</v>
      </c>
      <c r="B172" s="8" t="s">
        <v>206</v>
      </c>
      <c r="C172" s="128"/>
      <c r="D172" s="128"/>
      <c r="E172" s="128"/>
      <c r="F172" s="128"/>
      <c r="G172" s="128"/>
      <c r="H172" s="128"/>
      <c r="I172" s="128"/>
      <c r="J172" s="128"/>
      <c r="K172" s="128"/>
      <c r="L172" s="181">
        <v>4488.0</v>
      </c>
      <c r="M172" s="181">
        <v>139.0</v>
      </c>
      <c r="N172" s="181">
        <v>4349.0</v>
      </c>
      <c r="O172" s="181">
        <v>155189.0</v>
      </c>
      <c r="P172" s="181">
        <v>158490.0</v>
      </c>
      <c r="Q172" s="128"/>
      <c r="R172" s="128"/>
      <c r="S172" s="181">
        <v>3317.0</v>
      </c>
      <c r="T172" s="128"/>
      <c r="U172" s="181">
        <v>95291.0</v>
      </c>
      <c r="V172" s="174">
        <v>3317.0</v>
      </c>
      <c r="W172" s="174">
        <v>94233.0</v>
      </c>
      <c r="Y172" s="174">
        <v>28.0</v>
      </c>
      <c r="Z172" s="182">
        <v>218.0</v>
      </c>
      <c r="AE172" s="174">
        <v>3008.0</v>
      </c>
      <c r="AF172" s="181">
        <v>84.0</v>
      </c>
      <c r="AI172" s="183">
        <v>44005.0</v>
      </c>
      <c r="AJ172" s="183">
        <v>44005.64166666666</v>
      </c>
      <c r="AK172" s="181" t="s">
        <v>378</v>
      </c>
      <c r="AL172" s="181" t="s">
        <v>317</v>
      </c>
      <c r="AM172" s="8" t="s">
        <v>564</v>
      </c>
      <c r="AN172" s="8" t="s">
        <v>560</v>
      </c>
      <c r="AQ172" s="128"/>
      <c r="AR172" s="128"/>
      <c r="AS172" s="128"/>
      <c r="AT172" s="128"/>
      <c r="AU172" s="128"/>
      <c r="AV172" s="128"/>
    </row>
    <row r="173" ht="16.5" customHeight="1">
      <c r="A173" s="170">
        <v>44004.0</v>
      </c>
      <c r="B173" s="8" t="s">
        <v>206</v>
      </c>
      <c r="C173" s="128"/>
      <c r="D173" s="128"/>
      <c r="E173" s="128"/>
      <c r="F173" s="128"/>
      <c r="G173" s="128"/>
      <c r="H173" s="128"/>
      <c r="I173" s="128"/>
      <c r="J173" s="128"/>
      <c r="K173" s="128"/>
      <c r="L173" s="181">
        <v>4488.0</v>
      </c>
      <c r="M173" s="181">
        <v>139.0</v>
      </c>
      <c r="N173" s="181">
        <v>4349.0</v>
      </c>
      <c r="O173" s="181">
        <v>154869.0</v>
      </c>
      <c r="P173" s="181">
        <v>158163.0</v>
      </c>
      <c r="Q173" s="128"/>
      <c r="R173" s="128"/>
      <c r="S173" s="181">
        <v>3310.0</v>
      </c>
      <c r="T173" s="128"/>
      <c r="U173" s="181">
        <v>95100.0</v>
      </c>
      <c r="V173" s="174">
        <v>3310.0</v>
      </c>
      <c r="W173" s="174">
        <v>94140.0</v>
      </c>
      <c r="Y173" s="174">
        <v>31.0</v>
      </c>
      <c r="Z173" s="182">
        <v>218.0</v>
      </c>
      <c r="AE173" s="174">
        <v>2952.0</v>
      </c>
      <c r="AF173" s="181">
        <v>83.0</v>
      </c>
      <c r="AI173" s="183">
        <v>44004.0</v>
      </c>
      <c r="AJ173" s="183">
        <v>44004.64166666666</v>
      </c>
      <c r="AK173" s="181" t="s">
        <v>353</v>
      </c>
      <c r="AL173" s="181" t="s">
        <v>317</v>
      </c>
      <c r="AM173" s="8" t="s">
        <v>564</v>
      </c>
      <c r="AN173" s="8" t="s">
        <v>560</v>
      </c>
      <c r="AQ173" s="128"/>
      <c r="AR173" s="128"/>
      <c r="AS173" s="128"/>
      <c r="AT173" s="128"/>
      <c r="AU173" s="128"/>
      <c r="AV173" s="128"/>
    </row>
    <row r="174" ht="16.5" customHeight="1">
      <c r="A174" s="180">
        <v>44003.0</v>
      </c>
      <c r="B174" s="181" t="s">
        <v>206</v>
      </c>
      <c r="C174" s="128"/>
      <c r="D174" s="128"/>
      <c r="E174" s="128"/>
      <c r="F174" s="128"/>
      <c r="G174" s="128"/>
      <c r="H174" s="128"/>
      <c r="I174" s="128"/>
      <c r="J174" s="128"/>
      <c r="K174" s="128"/>
      <c r="L174" s="181">
        <v>4483.0</v>
      </c>
      <c r="M174" s="181">
        <v>139.0</v>
      </c>
      <c r="N174" s="181">
        <v>4344.0</v>
      </c>
      <c r="O174" s="181">
        <v>152685.0</v>
      </c>
      <c r="P174" s="181">
        <v>155937.0</v>
      </c>
      <c r="Q174" s="128"/>
      <c r="R174" s="128"/>
      <c r="S174" s="181">
        <v>3285.0</v>
      </c>
      <c r="T174" s="128"/>
      <c r="U174" s="181">
        <v>93858.0</v>
      </c>
      <c r="V174" s="181">
        <v>3285.0</v>
      </c>
      <c r="W174" s="181">
        <v>92885.0</v>
      </c>
      <c r="Y174" s="181">
        <v>31.0</v>
      </c>
      <c r="Z174" s="182">
        <v>216.0</v>
      </c>
      <c r="AB174" s="128"/>
      <c r="AD174" s="128"/>
      <c r="AE174" s="181">
        <v>2910.0</v>
      </c>
      <c r="AF174" s="181">
        <v>83.0</v>
      </c>
      <c r="AI174" s="183">
        <v>44003.0</v>
      </c>
      <c r="AJ174" s="183">
        <v>44003.63055555556</v>
      </c>
      <c r="AK174" s="181" t="s">
        <v>317</v>
      </c>
      <c r="AL174" s="181" t="s">
        <v>315</v>
      </c>
      <c r="AM174" s="8" t="s">
        <v>564</v>
      </c>
      <c r="AN174" s="181" t="s">
        <v>560</v>
      </c>
      <c r="AO174" s="120"/>
      <c r="AQ174" s="128"/>
      <c r="AR174" s="128"/>
      <c r="AS174" s="128"/>
      <c r="AT174" s="128"/>
      <c r="AU174" s="128"/>
      <c r="AV174" s="128"/>
    </row>
    <row r="175" ht="16.5" customHeight="1">
      <c r="A175" s="180">
        <v>44002.0</v>
      </c>
      <c r="B175" s="181" t="s">
        <v>206</v>
      </c>
      <c r="C175" s="128"/>
      <c r="D175" s="128"/>
      <c r="E175" s="128"/>
      <c r="F175" s="128"/>
      <c r="G175" s="128"/>
      <c r="H175" s="128"/>
      <c r="I175" s="128"/>
      <c r="J175" s="128"/>
      <c r="K175" s="128"/>
      <c r="L175" s="181">
        <v>4475.0</v>
      </c>
      <c r="M175" s="181">
        <v>139.0</v>
      </c>
      <c r="N175" s="181">
        <v>4336.0</v>
      </c>
      <c r="O175" s="181">
        <v>148824.0</v>
      </c>
      <c r="P175" s="181">
        <v>152005.0</v>
      </c>
      <c r="Q175" s="128"/>
      <c r="R175" s="128"/>
      <c r="S175" s="181">
        <v>3248.0</v>
      </c>
      <c r="T175" s="128"/>
      <c r="U175" s="181">
        <v>91929.0</v>
      </c>
      <c r="V175" s="181">
        <v>3248.0</v>
      </c>
      <c r="W175" s="181">
        <v>90980.0</v>
      </c>
      <c r="Y175" s="181">
        <v>28.0</v>
      </c>
      <c r="Z175" s="182">
        <v>213.0</v>
      </c>
      <c r="AB175" s="128"/>
      <c r="AD175" s="128"/>
      <c r="AE175" s="181">
        <v>2882.0</v>
      </c>
      <c r="AF175" s="181">
        <v>82.0</v>
      </c>
      <c r="AI175" s="183">
        <v>44002.54166666667</v>
      </c>
      <c r="AJ175" s="183">
        <v>44002.63333333333</v>
      </c>
      <c r="AK175" s="181" t="s">
        <v>465</v>
      </c>
      <c r="AL175" s="181" t="s">
        <v>317</v>
      </c>
      <c r="AM175" s="8" t="s">
        <v>564</v>
      </c>
      <c r="AN175" s="181" t="s">
        <v>560</v>
      </c>
      <c r="AO175" s="120"/>
      <c r="AQ175" s="128"/>
      <c r="AR175" s="128"/>
      <c r="AS175" s="128"/>
      <c r="AT175" s="128"/>
      <c r="AU175" s="128"/>
      <c r="AV175" s="128"/>
    </row>
    <row r="176" ht="16.5" customHeight="1">
      <c r="A176" s="180">
        <v>44001.0</v>
      </c>
      <c r="B176" s="181" t="s">
        <v>206</v>
      </c>
      <c r="C176" s="128"/>
      <c r="D176" s="128"/>
      <c r="E176" s="128"/>
      <c r="F176" s="128"/>
      <c r="G176" s="128"/>
      <c r="H176" s="128"/>
      <c r="I176" s="128"/>
      <c r="J176" s="128"/>
      <c r="K176" s="128"/>
      <c r="L176" s="181">
        <v>4401.0</v>
      </c>
      <c r="M176" s="181">
        <v>135.0</v>
      </c>
      <c r="N176" s="181">
        <v>4266.0</v>
      </c>
      <c r="O176" s="181">
        <v>144928.0</v>
      </c>
      <c r="P176" s="181">
        <v>148062.0</v>
      </c>
      <c r="Q176" s="128"/>
      <c r="R176" s="128"/>
      <c r="S176" s="181">
        <v>3223.0</v>
      </c>
      <c r="T176" s="128"/>
      <c r="U176" s="181">
        <v>90267.0</v>
      </c>
      <c r="V176" s="181">
        <v>3223.0</v>
      </c>
      <c r="W176" s="181">
        <v>89380.0</v>
      </c>
      <c r="Y176" s="181">
        <v>26.0</v>
      </c>
      <c r="Z176" s="182">
        <v>210.0</v>
      </c>
      <c r="AB176" s="128"/>
      <c r="AD176" s="128"/>
      <c r="AE176" s="181">
        <v>2840.0</v>
      </c>
      <c r="AF176" s="181">
        <v>82.0</v>
      </c>
      <c r="AI176" s="183">
        <v>44001.54166666667</v>
      </c>
      <c r="AJ176" s="183">
        <v>44001.634722222225</v>
      </c>
      <c r="AK176" s="181" t="s">
        <v>353</v>
      </c>
      <c r="AL176" s="181" t="s">
        <v>317</v>
      </c>
      <c r="AM176" s="8" t="s">
        <v>564</v>
      </c>
      <c r="AN176" s="181" t="s">
        <v>560</v>
      </c>
      <c r="AO176" s="120"/>
      <c r="AQ176" s="128"/>
      <c r="AR176" s="128"/>
      <c r="AS176" s="128"/>
      <c r="AT176" s="128"/>
      <c r="AU176" s="128"/>
      <c r="AV176" s="128"/>
    </row>
    <row r="177" ht="16.5" customHeight="1">
      <c r="A177" s="180">
        <v>44000.0</v>
      </c>
      <c r="B177" s="181" t="s">
        <v>206</v>
      </c>
      <c r="C177" s="128"/>
      <c r="D177" s="128"/>
      <c r="E177" s="128"/>
      <c r="F177" s="128"/>
      <c r="G177" s="128"/>
      <c r="H177" s="128"/>
      <c r="I177" s="128"/>
      <c r="J177" s="128"/>
      <c r="K177" s="128"/>
      <c r="L177" s="181">
        <v>4199.0</v>
      </c>
      <c r="M177" s="181">
        <v>130.0</v>
      </c>
      <c r="N177" s="181">
        <v>4069.0</v>
      </c>
      <c r="O177" s="181">
        <v>141150.0</v>
      </c>
      <c r="P177" s="181">
        <v>144249.0</v>
      </c>
      <c r="Q177" s="128"/>
      <c r="R177" s="128"/>
      <c r="S177" s="181">
        <v>3191.0</v>
      </c>
      <c r="T177" s="128"/>
      <c r="U177" s="181">
        <v>88358.0</v>
      </c>
      <c r="V177" s="181">
        <v>3191.0</v>
      </c>
      <c r="W177" s="181">
        <v>87461.0</v>
      </c>
      <c r="Y177" s="181">
        <v>26.0</v>
      </c>
      <c r="Z177" s="182">
        <v>208.0</v>
      </c>
      <c r="AB177" s="128"/>
      <c r="AD177" s="128"/>
      <c r="AE177" s="181">
        <v>2809.0</v>
      </c>
      <c r="AF177" s="181">
        <v>81.0</v>
      </c>
      <c r="AI177" s="183">
        <v>44000.54166666667</v>
      </c>
      <c r="AJ177" s="183">
        <v>44000.64097222222</v>
      </c>
      <c r="AK177" s="181" t="s">
        <v>522</v>
      </c>
      <c r="AL177" s="181" t="s">
        <v>373</v>
      </c>
      <c r="AM177" s="8" t="s">
        <v>564</v>
      </c>
      <c r="AN177" s="181" t="s">
        <v>560</v>
      </c>
      <c r="AO177" s="120"/>
      <c r="AQ177" s="128"/>
      <c r="AR177" s="128"/>
      <c r="AS177" s="128"/>
      <c r="AT177" s="128"/>
      <c r="AU177" s="128"/>
      <c r="AV177" s="128"/>
    </row>
    <row r="178" ht="16.5" customHeight="1">
      <c r="A178" s="180">
        <v>43999.0</v>
      </c>
      <c r="B178" s="181" t="s">
        <v>206</v>
      </c>
      <c r="C178" s="128"/>
      <c r="D178" s="128"/>
      <c r="E178" s="128"/>
      <c r="F178" s="128"/>
      <c r="G178" s="128"/>
      <c r="H178" s="128"/>
      <c r="I178" s="128"/>
      <c r="J178" s="128"/>
      <c r="K178" s="128"/>
      <c r="L178" s="181">
        <v>4125.0</v>
      </c>
      <c r="M178" s="181">
        <v>128.0</v>
      </c>
      <c r="N178" s="181">
        <v>3997.0</v>
      </c>
      <c r="O178" s="181">
        <v>137063.0</v>
      </c>
      <c r="P178" s="181">
        <v>140061.0</v>
      </c>
      <c r="Q178" s="128"/>
      <c r="R178" s="128"/>
      <c r="S178" s="181">
        <v>3162.0</v>
      </c>
      <c r="T178" s="128"/>
      <c r="U178" s="181">
        <v>87429.0</v>
      </c>
      <c r="V178" s="181">
        <v>3162.0</v>
      </c>
      <c r="W178" s="181">
        <v>86508.0</v>
      </c>
      <c r="Y178" s="181">
        <v>25.0</v>
      </c>
      <c r="Z178" s="182">
        <v>201.0</v>
      </c>
      <c r="AB178" s="128"/>
      <c r="AD178" s="128"/>
      <c r="AE178" s="181">
        <v>2756.0</v>
      </c>
      <c r="AF178" s="181">
        <v>78.0</v>
      </c>
      <c r="AI178" s="183">
        <v>43999.0</v>
      </c>
      <c r="AJ178" s="183">
        <v>43999.67013888889</v>
      </c>
      <c r="AK178" s="181" t="s">
        <v>317</v>
      </c>
      <c r="AL178" s="181" t="s">
        <v>339</v>
      </c>
      <c r="AM178" s="181" t="s">
        <v>564</v>
      </c>
      <c r="AN178" s="181" t="s">
        <v>560</v>
      </c>
      <c r="AO178" s="120"/>
      <c r="AQ178" s="128"/>
      <c r="AR178" s="128"/>
      <c r="AS178" s="128"/>
      <c r="AT178" s="128"/>
      <c r="AU178" s="128"/>
      <c r="AV178" s="128"/>
    </row>
    <row r="179" ht="16.5" customHeight="1">
      <c r="A179" s="180">
        <v>43998.0</v>
      </c>
      <c r="B179" s="181" t="s">
        <v>206</v>
      </c>
      <c r="C179" s="128"/>
      <c r="D179" s="128"/>
      <c r="E179" s="128"/>
      <c r="F179" s="128"/>
      <c r="G179" s="128"/>
      <c r="H179" s="128"/>
      <c r="I179" s="128"/>
      <c r="J179" s="128"/>
      <c r="K179" s="128"/>
      <c r="L179" s="181">
        <v>4093.0</v>
      </c>
      <c r="M179" s="181">
        <v>126.0</v>
      </c>
      <c r="N179" s="181">
        <v>3967.0</v>
      </c>
      <c r="O179" s="181">
        <v>132720.0</v>
      </c>
      <c r="P179" s="181">
        <v>135655.0</v>
      </c>
      <c r="Q179" s="128"/>
      <c r="R179" s="128"/>
      <c r="S179" s="181">
        <v>3123.0</v>
      </c>
      <c r="T179" s="128"/>
      <c r="U179" s="181">
        <v>86475.0</v>
      </c>
      <c r="V179" s="181">
        <v>3123.0</v>
      </c>
      <c r="W179" s="181">
        <v>85527.0</v>
      </c>
      <c r="Y179" s="181">
        <v>26.0</v>
      </c>
      <c r="Z179" s="182">
        <v>200.0</v>
      </c>
      <c r="AB179" s="128"/>
      <c r="AD179" s="128"/>
      <c r="AE179" s="181">
        <v>2720.0</v>
      </c>
      <c r="AF179" s="181">
        <v>77.0</v>
      </c>
      <c r="AI179" s="183">
        <v>43998.0</v>
      </c>
      <c r="AJ179" s="183">
        <v>43998.63958333334</v>
      </c>
      <c r="AK179" s="181" t="s">
        <v>382</v>
      </c>
      <c r="AL179" s="181" t="s">
        <v>325</v>
      </c>
      <c r="AM179" s="181" t="s">
        <v>564</v>
      </c>
      <c r="AN179" s="181" t="s">
        <v>560</v>
      </c>
      <c r="AO179" s="120"/>
      <c r="AQ179" s="128"/>
      <c r="AR179" s="128"/>
      <c r="AS179" s="128"/>
      <c r="AT179" s="128"/>
      <c r="AU179" s="128"/>
      <c r="AV179" s="128"/>
    </row>
    <row r="180" ht="16.5" customHeight="1">
      <c r="A180" s="180">
        <v>43997.0</v>
      </c>
      <c r="B180" s="181" t="s">
        <v>206</v>
      </c>
      <c r="C180" s="128"/>
      <c r="D180" s="128"/>
      <c r="E180" s="128"/>
      <c r="F180" s="128"/>
      <c r="G180" s="128"/>
      <c r="H180" s="128"/>
      <c r="I180" s="128"/>
      <c r="J180" s="128"/>
      <c r="K180" s="128"/>
      <c r="L180" s="181">
        <v>4000.0</v>
      </c>
      <c r="M180" s="181">
        <v>126.0</v>
      </c>
      <c r="N180" s="181">
        <v>3874.0</v>
      </c>
      <c r="O180" s="181">
        <v>130950.0</v>
      </c>
      <c r="P180" s="181">
        <v>133860.0</v>
      </c>
      <c r="Q180" s="128"/>
      <c r="R180" s="128"/>
      <c r="S180" s="181">
        <v>3100.0</v>
      </c>
      <c r="T180" s="128"/>
      <c r="U180" s="181">
        <v>85546.0</v>
      </c>
      <c r="V180" s="181">
        <v>3100.0</v>
      </c>
      <c r="W180" s="181">
        <v>84675.0</v>
      </c>
      <c r="Y180" s="181">
        <v>31.0</v>
      </c>
      <c r="Z180" s="182">
        <v>197.0</v>
      </c>
      <c r="AB180" s="128"/>
      <c r="AD180" s="128"/>
      <c r="AE180" s="181">
        <v>2683.0</v>
      </c>
      <c r="AF180" s="181">
        <v>77.0</v>
      </c>
      <c r="AI180" s="183">
        <v>43997.0</v>
      </c>
      <c r="AJ180" s="183">
        <v>43997.62986111111</v>
      </c>
      <c r="AK180" s="181" t="s">
        <v>317</v>
      </c>
      <c r="AL180" s="181" t="s">
        <v>325</v>
      </c>
      <c r="AM180" s="181" t="s">
        <v>564</v>
      </c>
      <c r="AN180" s="181" t="s">
        <v>565</v>
      </c>
      <c r="AO180" s="120"/>
      <c r="AQ180" s="128"/>
      <c r="AR180" s="128"/>
      <c r="AS180" s="128"/>
      <c r="AT180" s="128"/>
      <c r="AU180" s="128"/>
      <c r="AV180" s="128"/>
    </row>
    <row r="181" ht="16.5" customHeight="1">
      <c r="A181" s="180">
        <v>43996.0</v>
      </c>
      <c r="B181" s="181" t="s">
        <v>206</v>
      </c>
      <c r="C181" s="128"/>
      <c r="D181" s="128"/>
      <c r="E181" s="128"/>
      <c r="F181" s="128"/>
      <c r="G181" s="128"/>
      <c r="H181" s="128"/>
      <c r="I181" s="128"/>
      <c r="J181" s="128"/>
      <c r="K181" s="128"/>
      <c r="L181" s="181">
        <v>3998.0</v>
      </c>
      <c r="M181" s="181">
        <v>126.0</v>
      </c>
      <c r="N181" s="181">
        <v>3872.0</v>
      </c>
      <c r="O181" s="181">
        <v>128955.0</v>
      </c>
      <c r="P181" s="181">
        <v>131835.0</v>
      </c>
      <c r="Q181" s="128"/>
      <c r="R181" s="128"/>
      <c r="S181" s="181">
        <v>3078.0</v>
      </c>
      <c r="T181" s="128"/>
      <c r="U181" s="181">
        <v>84535.0</v>
      </c>
      <c r="V181" s="181">
        <v>3078.0</v>
      </c>
      <c r="W181" s="181">
        <v>83800.0</v>
      </c>
      <c r="Y181" s="181">
        <v>35.0</v>
      </c>
      <c r="Z181" s="182">
        <v>197.0</v>
      </c>
      <c r="AB181" s="128"/>
      <c r="AD181" s="128"/>
      <c r="AE181" s="181">
        <v>2658.0</v>
      </c>
      <c r="AF181" s="181">
        <v>77.0</v>
      </c>
      <c r="AI181" s="183">
        <v>43996.5</v>
      </c>
      <c r="AJ181" s="183">
        <v>43996.625</v>
      </c>
      <c r="AK181" s="181" t="s">
        <v>317</v>
      </c>
      <c r="AL181" s="181" t="s">
        <v>334</v>
      </c>
      <c r="AM181" s="181" t="s">
        <v>564</v>
      </c>
      <c r="AN181" s="181" t="s">
        <v>565</v>
      </c>
      <c r="AO181" s="120"/>
      <c r="AQ181" s="128"/>
      <c r="AR181" s="128"/>
      <c r="AS181" s="128"/>
      <c r="AT181" s="128"/>
      <c r="AU181" s="128"/>
      <c r="AV181" s="128"/>
    </row>
    <row r="182" ht="16.5" customHeight="1">
      <c r="A182" s="180">
        <v>43995.0</v>
      </c>
      <c r="B182" s="181" t="s">
        <v>206</v>
      </c>
      <c r="C182" s="128"/>
      <c r="D182" s="128"/>
      <c r="E182" s="128"/>
      <c r="F182" s="128"/>
      <c r="G182" s="128"/>
      <c r="H182" s="128"/>
      <c r="I182" s="128"/>
      <c r="J182" s="128"/>
      <c r="K182" s="128"/>
      <c r="L182" s="181">
        <v>3986.0</v>
      </c>
      <c r="M182" s="181">
        <v>126.0</v>
      </c>
      <c r="N182" s="181">
        <v>3860.0</v>
      </c>
      <c r="O182" s="181">
        <v>126897.0</v>
      </c>
      <c r="P182" s="181">
        <v>129748.0</v>
      </c>
      <c r="Q182" s="128"/>
      <c r="R182" s="128"/>
      <c r="S182" s="181">
        <v>3056.0</v>
      </c>
      <c r="T182" s="128"/>
      <c r="U182" s="181">
        <v>83675.0</v>
      </c>
      <c r="V182" s="181">
        <v>3056.0</v>
      </c>
      <c r="W182" s="181">
        <v>82815.0</v>
      </c>
      <c r="Y182" s="181">
        <v>35.0</v>
      </c>
      <c r="Z182" s="182">
        <v>197.0</v>
      </c>
      <c r="AB182" s="128"/>
      <c r="AD182" s="128"/>
      <c r="AE182" s="181">
        <v>2630.0</v>
      </c>
      <c r="AF182" s="181">
        <v>77.0</v>
      </c>
      <c r="AI182" s="183">
        <v>43995.5</v>
      </c>
      <c r="AJ182" s="183">
        <v>43995.61597222222</v>
      </c>
      <c r="AK182" s="181" t="s">
        <v>467</v>
      </c>
      <c r="AL182" s="181" t="s">
        <v>317</v>
      </c>
      <c r="AM182" s="181" t="s">
        <v>564</v>
      </c>
      <c r="AN182" s="181" t="s">
        <v>565</v>
      </c>
      <c r="AO182" s="120"/>
      <c r="AQ182" s="128"/>
      <c r="AR182" s="128"/>
      <c r="AS182" s="128"/>
      <c r="AT182" s="128"/>
      <c r="AU182" s="128"/>
      <c r="AV182" s="128"/>
    </row>
    <row r="183" ht="16.5" customHeight="1">
      <c r="A183" s="180">
        <v>43994.0</v>
      </c>
      <c r="B183" s="181" t="s">
        <v>206</v>
      </c>
      <c r="C183" s="128"/>
      <c r="D183" s="128"/>
      <c r="E183" s="128"/>
      <c r="F183" s="128"/>
      <c r="G183" s="128"/>
      <c r="H183" s="128"/>
      <c r="I183" s="128"/>
      <c r="J183" s="128"/>
      <c r="K183" s="128"/>
      <c r="L183" s="181">
        <v>3816.0</v>
      </c>
      <c r="M183" s="181">
        <v>124.0</v>
      </c>
      <c r="N183" s="181">
        <v>3692.0</v>
      </c>
      <c r="O183" s="181">
        <v>123650.0</v>
      </c>
      <c r="P183" s="181">
        <v>126443.0</v>
      </c>
      <c r="Q183" s="128"/>
      <c r="R183" s="128"/>
      <c r="S183" s="181">
        <v>3014.0</v>
      </c>
      <c r="T183" s="128"/>
      <c r="U183" s="181">
        <v>81930.0</v>
      </c>
      <c r="V183" s="181">
        <v>3014.0</v>
      </c>
      <c r="W183" s="181">
        <v>81148.0</v>
      </c>
      <c r="Y183" s="181">
        <v>35.0</v>
      </c>
      <c r="Z183" s="182">
        <v>197.0</v>
      </c>
      <c r="AB183" s="128"/>
      <c r="AD183" s="128"/>
      <c r="AE183" s="181">
        <v>2573.0</v>
      </c>
      <c r="AF183" s="181">
        <v>77.0</v>
      </c>
      <c r="AI183" s="183">
        <v>43994.0</v>
      </c>
      <c r="AJ183" s="183">
        <v>43994.62638888889</v>
      </c>
      <c r="AK183" s="181" t="s">
        <v>317</v>
      </c>
      <c r="AL183" s="181" t="s">
        <v>339</v>
      </c>
      <c r="AM183" s="181" t="s">
        <v>564</v>
      </c>
      <c r="AN183" s="181" t="s">
        <v>565</v>
      </c>
      <c r="AO183" s="120"/>
      <c r="AQ183" s="128"/>
      <c r="AR183" s="128"/>
      <c r="AS183" s="128"/>
      <c r="AT183" s="128"/>
      <c r="AU183" s="128"/>
      <c r="AV183" s="128"/>
    </row>
    <row r="184" ht="16.5" customHeight="1">
      <c r="A184" s="180">
        <v>43993.0</v>
      </c>
      <c r="B184" s="181" t="s">
        <v>206</v>
      </c>
      <c r="C184" s="128"/>
      <c r="D184" s="128"/>
      <c r="E184" s="128"/>
      <c r="F184" s="128"/>
      <c r="G184" s="128"/>
      <c r="H184" s="128"/>
      <c r="I184" s="128"/>
      <c r="J184" s="128"/>
      <c r="K184" s="128"/>
      <c r="L184" s="181">
        <v>3704.0</v>
      </c>
      <c r="M184" s="181">
        <v>121.0</v>
      </c>
      <c r="N184" s="181">
        <v>3583.0</v>
      </c>
      <c r="O184" s="181">
        <v>120318.0</v>
      </c>
      <c r="P184" s="181">
        <v>123034.0</v>
      </c>
      <c r="Q184" s="128"/>
      <c r="R184" s="128"/>
      <c r="S184" s="181">
        <v>2978.0</v>
      </c>
      <c r="T184" s="128"/>
      <c r="U184" s="181">
        <v>80618.0</v>
      </c>
      <c r="V184" s="181">
        <v>2978.0</v>
      </c>
      <c r="W184" s="181">
        <v>79808.0</v>
      </c>
      <c r="Y184" s="181">
        <v>32.0</v>
      </c>
      <c r="Z184" s="182">
        <v>193.0</v>
      </c>
      <c r="AB184" s="128"/>
      <c r="AD184" s="128"/>
      <c r="AE184" s="181">
        <v>2515.0</v>
      </c>
      <c r="AF184" s="181">
        <v>77.0</v>
      </c>
      <c r="AI184" s="183">
        <v>43992.0</v>
      </c>
      <c r="AJ184" s="183">
        <v>43993.620833333334</v>
      </c>
      <c r="AK184" s="181" t="s">
        <v>465</v>
      </c>
      <c r="AL184" s="181" t="s">
        <v>317</v>
      </c>
      <c r="AM184" s="181" t="s">
        <v>564</v>
      </c>
      <c r="AN184" s="181" t="s">
        <v>560</v>
      </c>
      <c r="AO184" s="120"/>
      <c r="AQ184" s="128"/>
      <c r="AR184" s="128"/>
      <c r="AS184" s="128"/>
      <c r="AT184" s="128"/>
      <c r="AU184" s="128"/>
      <c r="AV184" s="128"/>
    </row>
    <row r="185" ht="16.5" customHeight="1">
      <c r="A185" s="180">
        <v>43992.0</v>
      </c>
      <c r="B185" s="181" t="s">
        <v>206</v>
      </c>
      <c r="C185" s="128"/>
      <c r="D185" s="128"/>
      <c r="E185" s="128"/>
      <c r="F185" s="128"/>
      <c r="G185" s="128"/>
      <c r="H185" s="128"/>
      <c r="I185" s="128"/>
      <c r="J185" s="128"/>
      <c r="K185" s="128"/>
      <c r="L185" s="181">
        <v>3596.0</v>
      </c>
      <c r="M185" s="181">
        <v>118.0</v>
      </c>
      <c r="N185" s="181">
        <v>3478.0</v>
      </c>
      <c r="O185" s="181">
        <v>117015.0</v>
      </c>
      <c r="P185" s="181">
        <v>119661.0</v>
      </c>
      <c r="Q185" s="128"/>
      <c r="R185" s="128"/>
      <c r="S185" s="181">
        <v>2940.0</v>
      </c>
      <c r="T185" s="128"/>
      <c r="U185" s="181">
        <v>79513.0</v>
      </c>
      <c r="V185" s="181">
        <v>2940.0</v>
      </c>
      <c r="W185" s="181">
        <v>78719.0</v>
      </c>
      <c r="Y185" s="181">
        <v>33.0</v>
      </c>
      <c r="Z185" s="182">
        <v>193.0</v>
      </c>
      <c r="AB185" s="128"/>
      <c r="AD185" s="128"/>
      <c r="AE185" s="181">
        <v>2482.0</v>
      </c>
      <c r="AF185" s="181">
        <v>76.0</v>
      </c>
      <c r="AI185" s="183">
        <v>43991.0</v>
      </c>
      <c r="AJ185" s="183">
        <v>43992.665972222225</v>
      </c>
      <c r="AK185" s="181" t="s">
        <v>353</v>
      </c>
      <c r="AL185" s="181" t="s">
        <v>339</v>
      </c>
      <c r="AM185" s="181" t="s">
        <v>564</v>
      </c>
      <c r="AN185" s="181" t="s">
        <v>560</v>
      </c>
      <c r="AO185" s="120"/>
      <c r="AQ185" s="128"/>
      <c r="AR185" s="128"/>
      <c r="AS185" s="128"/>
      <c r="AT185" s="128"/>
      <c r="AU185" s="128"/>
      <c r="AV185" s="128"/>
    </row>
    <row r="186" ht="16.5" customHeight="1">
      <c r="A186" s="180">
        <v>43991.0</v>
      </c>
      <c r="B186" s="181" t="s">
        <v>206</v>
      </c>
      <c r="C186" s="128"/>
      <c r="D186" s="128"/>
      <c r="E186" s="128"/>
      <c r="F186" s="128"/>
      <c r="G186" s="128"/>
      <c r="H186" s="128"/>
      <c r="I186" s="128"/>
      <c r="J186" s="128"/>
      <c r="K186" s="128"/>
      <c r="L186" s="181">
        <v>3496.0</v>
      </c>
      <c r="M186" s="181">
        <v>115.0</v>
      </c>
      <c r="N186" s="181">
        <v>3381.0</v>
      </c>
      <c r="O186" s="181">
        <v>114250.0</v>
      </c>
      <c r="P186" s="181">
        <v>116827.0</v>
      </c>
      <c r="Q186" s="128"/>
      <c r="R186" s="128"/>
      <c r="S186" s="181">
        <v>2900.0</v>
      </c>
      <c r="T186" s="128"/>
      <c r="U186" s="181">
        <v>78586.0</v>
      </c>
      <c r="V186" s="181">
        <v>2900.0</v>
      </c>
      <c r="W186" s="181">
        <v>77765.0</v>
      </c>
      <c r="Y186" s="181">
        <v>32.0</v>
      </c>
      <c r="Z186" s="182">
        <v>189.0</v>
      </c>
      <c r="AB186" s="128"/>
      <c r="AD186" s="128"/>
      <c r="AE186" s="181">
        <v>2450.0</v>
      </c>
      <c r="AF186" s="181">
        <v>75.0</v>
      </c>
      <c r="AI186" s="183">
        <v>43991.0</v>
      </c>
      <c r="AJ186" s="183">
        <v>43992.665972222225</v>
      </c>
      <c r="AK186" s="181" t="s">
        <v>353</v>
      </c>
      <c r="AL186" s="181" t="s">
        <v>339</v>
      </c>
      <c r="AM186" s="181" t="s">
        <v>564</v>
      </c>
      <c r="AN186" s="181" t="s">
        <v>560</v>
      </c>
      <c r="AO186" s="120"/>
      <c r="AQ186" s="128"/>
      <c r="AR186" s="128"/>
      <c r="AS186" s="128"/>
      <c r="AT186" s="128"/>
      <c r="AU186" s="128"/>
      <c r="AV186" s="128"/>
    </row>
    <row r="187" ht="16.5" customHeight="1">
      <c r="A187" s="180">
        <v>43990.0</v>
      </c>
      <c r="B187" s="181" t="s">
        <v>206</v>
      </c>
      <c r="C187" s="128"/>
      <c r="D187" s="128"/>
      <c r="E187" s="128"/>
      <c r="F187" s="128"/>
      <c r="G187" s="128"/>
      <c r="H187" s="128"/>
      <c r="I187" s="128"/>
      <c r="J187" s="128"/>
      <c r="K187" s="128"/>
      <c r="L187" s="181">
        <v>3428.0</v>
      </c>
      <c r="M187" s="181">
        <v>112.0</v>
      </c>
      <c r="N187" s="181">
        <v>3316.0</v>
      </c>
      <c r="O187" s="181">
        <v>112648.0</v>
      </c>
      <c r="P187" s="181">
        <v>115206.0</v>
      </c>
      <c r="Q187" s="128"/>
      <c r="R187" s="128"/>
      <c r="S187" s="181">
        <v>2878.0</v>
      </c>
      <c r="T187" s="128"/>
      <c r="U187" s="181">
        <v>78013.0</v>
      </c>
      <c r="V187" s="181">
        <v>2878.0</v>
      </c>
      <c r="W187" s="181">
        <v>77300.0</v>
      </c>
      <c r="Y187" s="181">
        <v>29.0</v>
      </c>
      <c r="Z187" s="182">
        <v>184.0</v>
      </c>
      <c r="AB187" s="128"/>
      <c r="AD187" s="128"/>
      <c r="AE187" s="181">
        <v>2336.0</v>
      </c>
      <c r="AF187" s="181">
        <v>75.0</v>
      </c>
      <c r="AI187" s="183">
        <v>43990.0</v>
      </c>
      <c r="AJ187" s="183">
        <v>43990.61875</v>
      </c>
      <c r="AK187" s="181" t="s">
        <v>352</v>
      </c>
      <c r="AL187" s="181" t="s">
        <v>325</v>
      </c>
      <c r="AM187" s="181" t="s">
        <v>566</v>
      </c>
      <c r="AN187" s="181" t="s">
        <v>560</v>
      </c>
      <c r="AO187" s="120"/>
      <c r="AQ187" s="128"/>
      <c r="AR187" s="128"/>
      <c r="AS187" s="128"/>
      <c r="AT187" s="128"/>
      <c r="AU187" s="128"/>
      <c r="AV187" s="128"/>
    </row>
    <row r="188" ht="16.5" customHeight="1">
      <c r="A188" s="180">
        <v>43989.0</v>
      </c>
      <c r="B188" s="181" t="s">
        <v>206</v>
      </c>
      <c r="C188" s="128"/>
      <c r="D188" s="128"/>
      <c r="E188" s="128"/>
      <c r="F188" s="128"/>
      <c r="G188" s="128"/>
      <c r="H188" s="128"/>
      <c r="I188" s="128"/>
      <c r="J188" s="128"/>
      <c r="K188" s="128"/>
      <c r="L188" s="181">
        <v>3413.0</v>
      </c>
      <c r="M188" s="181">
        <v>111.0</v>
      </c>
      <c r="N188" s="181">
        <v>3302.0</v>
      </c>
      <c r="O188" s="181">
        <v>111261.0</v>
      </c>
      <c r="P188" s="181">
        <v>113792.0</v>
      </c>
      <c r="Q188" s="128"/>
      <c r="R188" s="128"/>
      <c r="S188" s="181">
        <v>2859.0</v>
      </c>
      <c r="T188" s="128"/>
      <c r="U188" s="181">
        <v>77732.0</v>
      </c>
      <c r="V188" s="181">
        <v>2859.0</v>
      </c>
      <c r="W188" s="181">
        <v>77072.0</v>
      </c>
      <c r="Y188" s="181">
        <v>28.0</v>
      </c>
      <c r="Z188" s="182">
        <v>183.0</v>
      </c>
      <c r="AB188" s="128"/>
      <c r="AD188" s="128"/>
      <c r="AE188" s="181">
        <v>2307.0</v>
      </c>
      <c r="AF188" s="181">
        <v>75.0</v>
      </c>
      <c r="AI188" s="183">
        <v>43989.0</v>
      </c>
      <c r="AJ188" s="183">
        <v>43989.615277777775</v>
      </c>
      <c r="AK188" s="181" t="s">
        <v>339</v>
      </c>
      <c r="AL188" s="181" t="s">
        <v>359</v>
      </c>
      <c r="AM188" s="181" t="s">
        <v>566</v>
      </c>
      <c r="AN188" s="181" t="s">
        <v>560</v>
      </c>
      <c r="AO188" s="120"/>
      <c r="AQ188" s="128"/>
      <c r="AR188" s="128"/>
      <c r="AS188" s="128"/>
      <c r="AT188" s="128"/>
      <c r="AU188" s="128"/>
      <c r="AV188" s="128"/>
    </row>
    <row r="189" ht="16.5" customHeight="1">
      <c r="A189" s="180">
        <v>43988.0</v>
      </c>
      <c r="B189" s="181" t="s">
        <v>206</v>
      </c>
      <c r="C189" s="128"/>
      <c r="D189" s="128"/>
      <c r="E189" s="128"/>
      <c r="F189" s="128"/>
      <c r="G189" s="128"/>
      <c r="H189" s="128"/>
      <c r="I189" s="128"/>
      <c r="J189" s="128"/>
      <c r="K189" s="128"/>
      <c r="L189" s="181">
        <v>3287.0</v>
      </c>
      <c r="M189" s="181">
        <v>111.0</v>
      </c>
      <c r="N189" s="181">
        <v>3176.0</v>
      </c>
      <c r="O189" s="181">
        <v>109014.0</v>
      </c>
      <c r="P189" s="181">
        <v>111477.0</v>
      </c>
      <c r="Q189" s="128"/>
      <c r="R189" s="128"/>
      <c r="S189" s="181">
        <v>2815.0</v>
      </c>
      <c r="T189" s="128"/>
      <c r="U189" s="181">
        <v>76684.0</v>
      </c>
      <c r="V189" s="181">
        <v>2815.0</v>
      </c>
      <c r="W189" s="181">
        <v>76064.0</v>
      </c>
      <c r="Y189" s="181">
        <v>29.0</v>
      </c>
      <c r="Z189" s="182">
        <v>182.0</v>
      </c>
      <c r="AB189" s="128"/>
      <c r="AD189" s="128"/>
      <c r="AE189" s="181">
        <v>2268.0</v>
      </c>
      <c r="AF189" s="181">
        <v>75.0</v>
      </c>
      <c r="AI189" s="183">
        <v>43988.0</v>
      </c>
      <c r="AJ189" s="183">
        <v>43988.60902777778</v>
      </c>
      <c r="AK189" s="181" t="s">
        <v>317</v>
      </c>
      <c r="AL189" s="181" t="s">
        <v>325</v>
      </c>
      <c r="AM189" s="181" t="s">
        <v>566</v>
      </c>
      <c r="AN189" s="181" t="s">
        <v>560</v>
      </c>
      <c r="AO189" s="120"/>
      <c r="AQ189" s="128"/>
      <c r="AR189" s="128"/>
      <c r="AS189" s="128"/>
      <c r="AT189" s="128"/>
      <c r="AU189" s="128"/>
      <c r="AV189" s="128"/>
    </row>
    <row r="190" ht="16.5" customHeight="1">
      <c r="A190" s="180">
        <v>43987.0</v>
      </c>
      <c r="B190" s="181" t="s">
        <v>206</v>
      </c>
      <c r="C190" s="128"/>
      <c r="D190" s="128"/>
      <c r="E190" s="128"/>
      <c r="F190" s="128"/>
      <c r="G190" s="128"/>
      <c r="H190" s="128"/>
      <c r="I190" s="128"/>
      <c r="J190" s="128"/>
      <c r="K190" s="128"/>
      <c r="L190" s="181">
        <v>3148.0</v>
      </c>
      <c r="M190" s="181">
        <v>107.0</v>
      </c>
      <c r="N190" s="181">
        <v>3041.0</v>
      </c>
      <c r="O190" s="181">
        <v>105094.0</v>
      </c>
      <c r="P190" s="181">
        <v>107451.0</v>
      </c>
      <c r="Q190" s="128"/>
      <c r="R190" s="128"/>
      <c r="S190" s="181">
        <v>2744.0</v>
      </c>
      <c r="T190" s="128"/>
      <c r="U190" s="181">
        <v>74793.0</v>
      </c>
      <c r="V190" s="181">
        <v>2744.0</v>
      </c>
      <c r="W190" s="181">
        <v>74111.0</v>
      </c>
      <c r="Y190" s="181">
        <v>30.0</v>
      </c>
      <c r="Z190" s="182">
        <v>180.0</v>
      </c>
      <c r="AB190" s="128"/>
      <c r="AD190" s="128"/>
      <c r="AE190" s="181">
        <v>2242.0</v>
      </c>
      <c r="AF190" s="181">
        <v>74.0</v>
      </c>
      <c r="AI190" s="183">
        <v>43987.0</v>
      </c>
      <c r="AJ190" s="184">
        <v>43987.69652777778</v>
      </c>
      <c r="AK190" s="181" t="s">
        <v>317</v>
      </c>
      <c r="AL190" s="181" t="s">
        <v>339</v>
      </c>
      <c r="AM190" s="181" t="s">
        <v>566</v>
      </c>
      <c r="AN190" s="181" t="s">
        <v>560</v>
      </c>
      <c r="AO190" s="120"/>
      <c r="AQ190" s="128"/>
      <c r="AR190" s="128"/>
      <c r="AS190" s="128"/>
      <c r="AT190" s="128"/>
      <c r="AU190" s="128"/>
      <c r="AV190" s="128"/>
    </row>
    <row r="191" ht="16.5" customHeight="1">
      <c r="A191" s="180">
        <v>43986.0</v>
      </c>
      <c r="B191" s="181" t="s">
        <v>206</v>
      </c>
      <c r="C191" s="128"/>
      <c r="D191" s="128"/>
      <c r="E191" s="128"/>
      <c r="F191" s="128"/>
      <c r="G191" s="128"/>
      <c r="H191" s="128"/>
      <c r="I191" s="128"/>
      <c r="J191" s="128"/>
      <c r="K191" s="128"/>
      <c r="L191" s="181">
        <v>3041.0</v>
      </c>
      <c r="M191" s="181">
        <v>104.0</v>
      </c>
      <c r="N191" s="181">
        <v>2937.0</v>
      </c>
      <c r="O191" s="181">
        <v>102544.0</v>
      </c>
      <c r="P191" s="181">
        <v>104828.0</v>
      </c>
      <c r="Q191" s="128"/>
      <c r="R191" s="128"/>
      <c r="S191" s="181">
        <v>2704.0</v>
      </c>
      <c r="T191" s="128"/>
      <c r="U191" s="181">
        <v>73579.0</v>
      </c>
      <c r="V191" s="181">
        <v>2704.0</v>
      </c>
      <c r="W191" s="181">
        <v>73038.0</v>
      </c>
      <c r="Y191" s="181">
        <v>32.0</v>
      </c>
      <c r="Z191" s="182">
        <v>175.0</v>
      </c>
      <c r="AB191" s="128"/>
      <c r="AD191" s="128"/>
      <c r="AE191" s="181">
        <v>2209.0</v>
      </c>
      <c r="AF191" s="181">
        <v>69.0</v>
      </c>
      <c r="AI191" s="183">
        <v>43986.0</v>
      </c>
      <c r="AJ191" s="184">
        <v>43986.68125</v>
      </c>
      <c r="AK191" s="181" t="s">
        <v>567</v>
      </c>
      <c r="AL191" s="181" t="s">
        <v>339</v>
      </c>
      <c r="AM191" s="181" t="s">
        <v>566</v>
      </c>
      <c r="AN191" s="181" t="s">
        <v>560</v>
      </c>
      <c r="AO191" s="120"/>
      <c r="AQ191" s="128"/>
      <c r="AR191" s="128"/>
      <c r="AS191" s="128"/>
      <c r="AT191" s="128"/>
      <c r="AU191" s="128"/>
      <c r="AV191" s="128"/>
    </row>
    <row r="192" ht="16.5" customHeight="1">
      <c r="A192" s="180">
        <v>43985.0</v>
      </c>
      <c r="B192" s="181" t="s">
        <v>206</v>
      </c>
      <c r="C192" s="128"/>
      <c r="D192" s="128"/>
      <c r="E192" s="128"/>
      <c r="F192" s="128"/>
      <c r="G192" s="128"/>
      <c r="H192" s="128"/>
      <c r="I192" s="128"/>
      <c r="J192" s="128"/>
      <c r="K192" s="128"/>
      <c r="L192" s="181">
        <v>2921.0</v>
      </c>
      <c r="M192" s="181">
        <v>97.0</v>
      </c>
      <c r="N192" s="181">
        <v>2824.0</v>
      </c>
      <c r="O192" s="181">
        <v>99073.0</v>
      </c>
      <c r="P192" s="181">
        <v>101258.0</v>
      </c>
      <c r="Q192" s="128"/>
      <c r="R192" s="128"/>
      <c r="S192" s="181">
        <v>2678.0</v>
      </c>
      <c r="T192" s="128"/>
      <c r="U192" s="181">
        <v>72294.0</v>
      </c>
      <c r="V192" s="181">
        <v>2678.0</v>
      </c>
      <c r="W192" s="181">
        <v>71823.0</v>
      </c>
      <c r="Y192" s="181">
        <v>34.0</v>
      </c>
      <c r="Z192" s="182">
        <v>172.0</v>
      </c>
      <c r="AB192" s="128"/>
      <c r="AD192" s="128"/>
      <c r="AE192" s="181">
        <v>2169.0</v>
      </c>
      <c r="AF192" s="181">
        <v>69.0</v>
      </c>
      <c r="AI192" s="183">
        <v>43985.0</v>
      </c>
      <c r="AJ192" s="163"/>
      <c r="AK192" s="162"/>
      <c r="AL192" s="162"/>
      <c r="AM192" s="128"/>
      <c r="AN192" s="181" t="s">
        <v>399</v>
      </c>
      <c r="AO192" s="120"/>
      <c r="AQ192" s="128"/>
      <c r="AR192" s="128"/>
      <c r="AS192" s="128"/>
      <c r="AT192" s="128"/>
      <c r="AU192" s="128"/>
      <c r="AV192" s="128"/>
    </row>
    <row r="193" ht="16.5" customHeight="1">
      <c r="A193" s="180">
        <v>43984.0</v>
      </c>
      <c r="B193" s="181" t="s">
        <v>206</v>
      </c>
      <c r="C193" s="128"/>
      <c r="D193" s="128"/>
      <c r="E193" s="128"/>
      <c r="F193" s="128"/>
      <c r="G193" s="128"/>
      <c r="H193" s="128"/>
      <c r="I193" s="128"/>
      <c r="J193" s="128"/>
      <c r="K193" s="128"/>
      <c r="L193" s="181">
        <v>2842.0</v>
      </c>
      <c r="M193" s="181">
        <v>95.0</v>
      </c>
      <c r="N193" s="181">
        <v>2747.0</v>
      </c>
      <c r="O193" s="181">
        <v>96505.0</v>
      </c>
      <c r="P193" s="181">
        <v>98637.0</v>
      </c>
      <c r="Q193" s="128"/>
      <c r="R193" s="128"/>
      <c r="S193" s="181">
        <v>2645.0</v>
      </c>
      <c r="T193" s="128"/>
      <c r="U193" s="181">
        <v>71365.0</v>
      </c>
      <c r="V193" s="181">
        <v>2645.0</v>
      </c>
      <c r="W193" s="181">
        <v>70998.0</v>
      </c>
      <c r="Y193" s="181">
        <v>34.0</v>
      </c>
      <c r="Z193" s="182">
        <v>170.0</v>
      </c>
      <c r="AB193" s="128"/>
      <c r="AD193" s="128"/>
      <c r="AE193" s="181">
        <v>2127.0</v>
      </c>
      <c r="AF193" s="181">
        <v>68.0</v>
      </c>
      <c r="AI193" s="183">
        <v>43984.0</v>
      </c>
      <c r="AJ193" s="184">
        <v>43985.69641203704</v>
      </c>
      <c r="AK193" s="181" t="s">
        <v>465</v>
      </c>
      <c r="AL193" s="181" t="s">
        <v>230</v>
      </c>
      <c r="AM193" s="181" t="s">
        <v>566</v>
      </c>
      <c r="AN193" s="181" t="s">
        <v>399</v>
      </c>
      <c r="AO193" s="120"/>
      <c r="AQ193" s="128"/>
      <c r="AR193" s="128"/>
      <c r="AS193" s="128"/>
      <c r="AT193" s="128"/>
      <c r="AU193" s="128"/>
      <c r="AV193" s="128"/>
    </row>
    <row r="194" ht="16.5" customHeight="1">
      <c r="A194" s="180">
        <v>43983.0</v>
      </c>
      <c r="B194" s="181" t="s">
        <v>206</v>
      </c>
      <c r="C194" s="128"/>
      <c r="D194" s="128"/>
      <c r="E194" s="128"/>
      <c r="F194" s="128"/>
      <c r="G194" s="128"/>
      <c r="H194" s="128"/>
      <c r="I194" s="128"/>
      <c r="J194" s="128"/>
      <c r="K194" s="128"/>
      <c r="L194" s="181">
        <v>2772.0</v>
      </c>
      <c r="M194" s="181">
        <v>91.0</v>
      </c>
      <c r="N194" s="181">
        <v>2681.0</v>
      </c>
      <c r="O194" s="181">
        <v>94967.0</v>
      </c>
      <c r="P194" s="181">
        <v>97028.0</v>
      </c>
      <c r="Q194" s="128"/>
      <c r="R194" s="128"/>
      <c r="S194" s="181">
        <v>2623.0</v>
      </c>
      <c r="T194" s="128"/>
      <c r="U194" s="181">
        <v>70849.0</v>
      </c>
      <c r="V194" s="181">
        <v>2623.0</v>
      </c>
      <c r="W194" s="181">
        <v>70676.0</v>
      </c>
      <c r="Y194" s="181">
        <v>35.0</v>
      </c>
      <c r="Z194" s="182">
        <v>169.0</v>
      </c>
      <c r="AB194" s="128"/>
      <c r="AD194" s="128"/>
      <c r="AE194" s="181">
        <v>2078.0</v>
      </c>
      <c r="AF194" s="181">
        <v>64.0</v>
      </c>
      <c r="AI194" s="183">
        <v>43983.54166666667</v>
      </c>
      <c r="AJ194" s="184">
        <v>43983.61597222222</v>
      </c>
      <c r="AK194" s="181" t="s">
        <v>389</v>
      </c>
      <c r="AL194" s="181" t="s">
        <v>325</v>
      </c>
      <c r="AM194" s="181" t="s">
        <v>568</v>
      </c>
      <c r="AN194" s="181" t="s">
        <v>399</v>
      </c>
      <c r="AO194" s="120"/>
      <c r="AQ194" s="128"/>
      <c r="AR194" s="128"/>
      <c r="AS194" s="128"/>
      <c r="AT194" s="128"/>
      <c r="AU194" s="128"/>
      <c r="AV194" s="128"/>
    </row>
    <row r="195" ht="16.5" customHeight="1">
      <c r="A195" s="180">
        <v>43982.0</v>
      </c>
      <c r="B195" s="181" t="s">
        <v>206</v>
      </c>
      <c r="C195" s="128"/>
      <c r="D195" s="128"/>
      <c r="E195" s="128"/>
      <c r="F195" s="128"/>
      <c r="G195" s="128"/>
      <c r="H195" s="128"/>
      <c r="I195" s="128"/>
      <c r="J195" s="128"/>
      <c r="K195" s="128"/>
      <c r="L195" s="181">
        <v>2688.0</v>
      </c>
      <c r="M195" s="181">
        <v>89.0</v>
      </c>
      <c r="N195" s="181">
        <v>2599.0</v>
      </c>
      <c r="O195" s="181">
        <v>92659.0</v>
      </c>
      <c r="P195" s="181">
        <v>94652.0</v>
      </c>
      <c r="Q195" s="128"/>
      <c r="R195" s="128"/>
      <c r="S195" s="181">
        <v>2576.0</v>
      </c>
      <c r="T195" s="128"/>
      <c r="U195" s="181">
        <v>69719.0</v>
      </c>
      <c r="V195" s="181">
        <v>2576.0</v>
      </c>
      <c r="W195" s="181">
        <v>69463.0</v>
      </c>
      <c r="Y195" s="181">
        <v>36.0</v>
      </c>
      <c r="Z195" s="182">
        <v>167.0</v>
      </c>
      <c r="AB195" s="128"/>
      <c r="AD195" s="128"/>
      <c r="AE195" s="181">
        <v>1959.0</v>
      </c>
      <c r="AF195" s="181">
        <v>64.0</v>
      </c>
      <c r="AI195" s="183">
        <v>43982.0</v>
      </c>
      <c r="AJ195" s="184">
        <v>43982.67291666666</v>
      </c>
      <c r="AK195" s="181" t="s">
        <v>339</v>
      </c>
      <c r="AL195" s="181" t="s">
        <v>393</v>
      </c>
      <c r="AM195" s="181" t="s">
        <v>569</v>
      </c>
      <c r="AN195" s="181" t="s">
        <v>399</v>
      </c>
      <c r="AO195" s="120"/>
      <c r="AQ195" s="128"/>
      <c r="AR195" s="128"/>
      <c r="AS195" s="128"/>
      <c r="AT195" s="128"/>
      <c r="AU195" s="128"/>
      <c r="AV195" s="128"/>
    </row>
    <row r="196" ht="16.5" customHeight="1">
      <c r="A196" s="180">
        <v>43981.0</v>
      </c>
      <c r="B196" s="181" t="s">
        <v>206</v>
      </c>
      <c r="C196" s="128"/>
      <c r="D196" s="128"/>
      <c r="E196" s="128"/>
      <c r="F196" s="128"/>
      <c r="G196" s="128"/>
      <c r="H196" s="128"/>
      <c r="I196" s="128"/>
      <c r="J196" s="128"/>
      <c r="K196" s="128"/>
      <c r="L196" s="128"/>
      <c r="M196" s="128"/>
      <c r="N196" s="128"/>
      <c r="O196" s="181">
        <v>90627.0</v>
      </c>
      <c r="P196" s="181">
        <v>92568.0</v>
      </c>
      <c r="Q196" s="128"/>
      <c r="R196" s="128"/>
      <c r="S196" s="181">
        <v>2553.0</v>
      </c>
      <c r="T196" s="128"/>
      <c r="U196" s="181">
        <v>68749.0</v>
      </c>
      <c r="V196" s="181">
        <v>2553.0</v>
      </c>
      <c r="W196" s="181">
        <v>68427.0</v>
      </c>
      <c r="Y196" s="181">
        <v>34.0</v>
      </c>
      <c r="Z196" s="182">
        <v>165.0</v>
      </c>
      <c r="AB196" s="128"/>
      <c r="AD196" s="128"/>
      <c r="AE196" s="181">
        <v>1943.0</v>
      </c>
      <c r="AF196" s="181">
        <v>63.0</v>
      </c>
      <c r="AI196" s="183">
        <v>43981.632638888885</v>
      </c>
      <c r="AJ196" s="184">
        <v>43981.62708333333</v>
      </c>
      <c r="AK196" s="181" t="s">
        <v>440</v>
      </c>
      <c r="AL196" s="181" t="s">
        <v>325</v>
      </c>
      <c r="AM196" s="181" t="s">
        <v>564</v>
      </c>
      <c r="AN196" s="181" t="s">
        <v>399</v>
      </c>
      <c r="AO196" s="120"/>
      <c r="AQ196" s="128"/>
      <c r="AR196" s="128"/>
      <c r="AS196" s="128"/>
      <c r="AT196" s="128"/>
      <c r="AU196" s="128"/>
      <c r="AV196" s="128"/>
    </row>
    <row r="197" ht="16.5" customHeight="1">
      <c r="A197" s="180">
        <v>43980.0</v>
      </c>
      <c r="B197" s="181" t="s">
        <v>206</v>
      </c>
      <c r="C197" s="128"/>
      <c r="D197" s="128"/>
      <c r="E197" s="128"/>
      <c r="F197" s="128"/>
      <c r="G197" s="128"/>
      <c r="H197" s="128"/>
      <c r="I197" s="128"/>
      <c r="J197" s="128"/>
      <c r="K197" s="128"/>
      <c r="L197" s="128"/>
      <c r="M197" s="128"/>
      <c r="N197" s="128"/>
      <c r="O197" s="181">
        <v>87671.0</v>
      </c>
      <c r="P197" s="181">
        <v>89526.0</v>
      </c>
      <c r="Q197" s="128"/>
      <c r="R197" s="128"/>
      <c r="S197" s="181">
        <v>2519.0</v>
      </c>
      <c r="T197" s="128"/>
      <c r="U197" s="181">
        <v>67336.0</v>
      </c>
      <c r="V197" s="174">
        <v>2519.0</v>
      </c>
      <c r="W197" s="174">
        <v>66933.0</v>
      </c>
      <c r="Y197" s="174">
        <v>36.0</v>
      </c>
      <c r="Z197" s="182">
        <v>164.0</v>
      </c>
      <c r="AE197" s="174">
        <v>1882.0</v>
      </c>
      <c r="AF197" s="174">
        <v>62.0</v>
      </c>
      <c r="AI197" s="183">
        <v>43980.0</v>
      </c>
      <c r="AJ197" s="183">
        <v>43980.62222222222</v>
      </c>
      <c r="AK197" s="181" t="s">
        <v>381</v>
      </c>
      <c r="AL197" s="181" t="s">
        <v>388</v>
      </c>
      <c r="AM197" s="181" t="s">
        <v>564</v>
      </c>
      <c r="AN197" s="181" t="s">
        <v>399</v>
      </c>
      <c r="AQ197" s="128"/>
      <c r="AR197" s="128"/>
      <c r="AS197" s="128"/>
      <c r="AT197" s="128"/>
      <c r="AU197" s="128"/>
      <c r="AV197" s="128"/>
    </row>
    <row r="198" ht="16.5" customHeight="1">
      <c r="A198" s="180">
        <v>43979.0</v>
      </c>
      <c r="B198" s="181" t="s">
        <v>206</v>
      </c>
      <c r="C198" s="128"/>
      <c r="D198" s="128"/>
      <c r="E198" s="128"/>
      <c r="F198" s="128"/>
      <c r="G198" s="128"/>
      <c r="H198" s="128"/>
      <c r="I198" s="128"/>
      <c r="J198" s="128"/>
      <c r="K198" s="128"/>
      <c r="L198" s="128"/>
      <c r="M198" s="128"/>
      <c r="N198" s="128"/>
      <c r="O198" s="181">
        <v>84884.0</v>
      </c>
      <c r="P198" s="181">
        <v>86640.0</v>
      </c>
      <c r="Q198" s="128"/>
      <c r="R198" s="128"/>
      <c r="S198" s="181">
        <v>2479.0</v>
      </c>
      <c r="T198" s="128"/>
      <c r="U198" s="181">
        <v>66170.0</v>
      </c>
      <c r="V198" s="174">
        <v>2479.0</v>
      </c>
      <c r="W198" s="174">
        <v>65773.0</v>
      </c>
      <c r="Y198" s="174">
        <v>35.0</v>
      </c>
      <c r="Z198" s="182">
        <v>161.0</v>
      </c>
      <c r="AE198" s="174">
        <v>1793.0</v>
      </c>
      <c r="AF198" s="174">
        <v>60.0</v>
      </c>
      <c r="AI198" s="183">
        <v>43979.0</v>
      </c>
      <c r="AJ198" s="183">
        <v>43979.67575231481</v>
      </c>
      <c r="AK198" s="181" t="s">
        <v>570</v>
      </c>
      <c r="AL198" s="181" t="s">
        <v>385</v>
      </c>
      <c r="AM198" s="181" t="s">
        <v>564</v>
      </c>
      <c r="AN198" s="181" t="s">
        <v>399</v>
      </c>
      <c r="AQ198" s="128"/>
      <c r="AR198" s="128"/>
      <c r="AS198" s="128"/>
      <c r="AT198" s="128"/>
      <c r="AU198" s="128"/>
      <c r="AV198" s="128"/>
    </row>
    <row r="199" ht="16.5" customHeight="1">
      <c r="A199" s="180">
        <v>43978.0</v>
      </c>
      <c r="B199" s="181" t="s">
        <v>206</v>
      </c>
      <c r="C199" s="128"/>
      <c r="D199" s="128"/>
      <c r="E199" s="128"/>
      <c r="F199" s="128"/>
      <c r="G199" s="128"/>
      <c r="H199" s="128"/>
      <c r="I199" s="128"/>
      <c r="J199" s="128"/>
      <c r="K199" s="128"/>
      <c r="L199" s="128"/>
      <c r="M199" s="128"/>
      <c r="N199" s="128"/>
      <c r="O199" s="181">
        <v>82994.0</v>
      </c>
      <c r="P199" s="181">
        <v>84667.0</v>
      </c>
      <c r="Q199" s="128"/>
      <c r="R199" s="128"/>
      <c r="S199" s="181">
        <v>2438.0</v>
      </c>
      <c r="T199" s="128"/>
      <c r="U199" s="181">
        <v>65357.0</v>
      </c>
      <c r="V199" s="174">
        <v>2438.0</v>
      </c>
      <c r="W199" s="174">
        <v>64901.0</v>
      </c>
      <c r="Y199" s="174">
        <v>40.0</v>
      </c>
      <c r="Z199" s="182">
        <v>161.0</v>
      </c>
      <c r="AE199" s="174">
        <v>1762.0</v>
      </c>
      <c r="AF199" s="174">
        <v>59.0</v>
      </c>
      <c r="AI199" s="183">
        <v>43978.0</v>
      </c>
      <c r="AJ199" s="183">
        <v>43978.66568287037</v>
      </c>
      <c r="AK199" s="181" t="s">
        <v>339</v>
      </c>
      <c r="AL199" s="181" t="s">
        <v>385</v>
      </c>
      <c r="AM199" s="181" t="s">
        <v>564</v>
      </c>
      <c r="AN199" s="181" t="s">
        <v>399</v>
      </c>
      <c r="AQ199" s="128"/>
      <c r="AR199" s="128"/>
      <c r="AS199" s="128"/>
      <c r="AT199" s="128"/>
      <c r="AU199" s="128"/>
      <c r="AV199" s="128"/>
    </row>
    <row r="200" ht="16.5" customHeight="1">
      <c r="A200" s="180">
        <v>43977.0</v>
      </c>
      <c r="B200" s="181" t="s">
        <v>206</v>
      </c>
      <c r="C200" s="128"/>
      <c r="D200" s="128"/>
      <c r="E200" s="128"/>
      <c r="F200" s="128"/>
      <c r="G200" s="128"/>
      <c r="H200" s="128"/>
      <c r="I200" s="128"/>
      <c r="J200" s="128"/>
      <c r="K200" s="128"/>
      <c r="L200" s="128"/>
      <c r="M200" s="128"/>
      <c r="N200" s="128"/>
      <c r="O200" s="181">
        <v>81994.0</v>
      </c>
      <c r="P200" s="181">
        <v>83621.0</v>
      </c>
      <c r="Q200" s="128"/>
      <c r="R200" s="128"/>
      <c r="S200" s="181">
        <v>2421.0</v>
      </c>
      <c r="T200" s="128"/>
      <c r="U200" s="181">
        <v>64875.0</v>
      </c>
      <c r="V200" s="174">
        <v>2421.0</v>
      </c>
      <c r="W200" s="174">
        <v>64432.0</v>
      </c>
      <c r="Y200" s="174">
        <v>40.0</v>
      </c>
      <c r="Z200" s="182">
        <v>156.0</v>
      </c>
      <c r="AE200" s="174">
        <v>1701.0</v>
      </c>
      <c r="AF200" s="174">
        <v>54.0</v>
      </c>
      <c r="AI200" s="183">
        <v>43977.54583333334</v>
      </c>
      <c r="AJ200" s="183">
        <v>43977.640821759254</v>
      </c>
      <c r="AK200" s="181" t="s">
        <v>385</v>
      </c>
      <c r="AL200" s="181" t="s">
        <v>325</v>
      </c>
      <c r="AM200" s="181" t="s">
        <v>564</v>
      </c>
      <c r="AN200" s="181" t="s">
        <v>399</v>
      </c>
      <c r="AQ200" s="128"/>
      <c r="AR200" s="128"/>
      <c r="AS200" s="128"/>
      <c r="AT200" s="128"/>
      <c r="AU200" s="128"/>
      <c r="AV200" s="128"/>
    </row>
    <row r="201" ht="16.5" customHeight="1">
      <c r="A201" s="180">
        <v>43976.0</v>
      </c>
      <c r="B201" s="181" t="s">
        <v>206</v>
      </c>
      <c r="C201" s="128"/>
      <c r="D201" s="128"/>
      <c r="E201" s="128"/>
      <c r="F201" s="128"/>
      <c r="G201" s="128"/>
      <c r="H201" s="128"/>
      <c r="I201" s="128"/>
      <c r="J201" s="128"/>
      <c r="K201" s="128"/>
      <c r="L201" s="128"/>
      <c r="M201" s="128"/>
      <c r="N201" s="128"/>
      <c r="O201" s="181">
        <v>81074.0</v>
      </c>
      <c r="P201" s="181">
        <v>82633.0</v>
      </c>
      <c r="Q201" s="128"/>
      <c r="R201" s="128"/>
      <c r="S201" s="181">
        <v>2378.0</v>
      </c>
      <c r="T201" s="128"/>
      <c r="U201" s="181">
        <v>64318.0</v>
      </c>
      <c r="V201" s="174">
        <v>2378.0</v>
      </c>
      <c r="W201" s="174">
        <v>63893.0</v>
      </c>
      <c r="Y201" s="174">
        <v>41.0</v>
      </c>
      <c r="Z201" s="182">
        <v>154.0</v>
      </c>
      <c r="AE201" s="174">
        <v>1551.0</v>
      </c>
      <c r="AF201" s="174">
        <v>54.0</v>
      </c>
      <c r="AI201" s="183">
        <v>43975.54166666667</v>
      </c>
      <c r="AJ201" s="183">
        <v>43976.61111111111</v>
      </c>
      <c r="AK201" s="181" t="s">
        <v>440</v>
      </c>
      <c r="AL201" s="181" t="s">
        <v>388</v>
      </c>
      <c r="AM201" s="128"/>
      <c r="AN201" s="181" t="s">
        <v>399</v>
      </c>
      <c r="AQ201" s="128"/>
      <c r="AR201" s="128"/>
      <c r="AS201" s="128"/>
      <c r="AT201" s="128"/>
      <c r="AU201" s="128"/>
      <c r="AV201" s="128"/>
    </row>
    <row r="202" ht="16.5" customHeight="1">
      <c r="A202" s="180">
        <v>43975.0</v>
      </c>
      <c r="B202" s="181" t="s">
        <v>206</v>
      </c>
      <c r="C202" s="128"/>
      <c r="D202" s="128"/>
      <c r="E202" s="128"/>
      <c r="F202" s="128"/>
      <c r="G202" s="128"/>
      <c r="H202" s="128"/>
      <c r="I202" s="128"/>
      <c r="J202" s="128"/>
      <c r="K202" s="128"/>
      <c r="L202" s="128"/>
      <c r="M202" s="128"/>
      <c r="N202" s="128"/>
      <c r="O202" s="181">
        <v>79149.0</v>
      </c>
      <c r="P202" s="181">
        <v>80652.0</v>
      </c>
      <c r="Q202" s="128"/>
      <c r="R202" s="128"/>
      <c r="S202" s="181">
        <v>2338.0</v>
      </c>
      <c r="T202" s="128"/>
      <c r="U202" s="181">
        <v>63342.0</v>
      </c>
      <c r="V202" s="174">
        <v>2338.0</v>
      </c>
      <c r="W202" s="174">
        <v>63070.0</v>
      </c>
      <c r="Y202" s="174">
        <v>40.0</v>
      </c>
      <c r="Z202" s="182">
        <v>152.0</v>
      </c>
      <c r="AE202" s="174">
        <v>1496.0</v>
      </c>
      <c r="AF202" s="174">
        <v>53.0</v>
      </c>
      <c r="AI202" s="183">
        <v>43975.54166666667</v>
      </c>
      <c r="AJ202" s="183">
        <v>43976.61111111111</v>
      </c>
      <c r="AK202" s="181" t="s">
        <v>440</v>
      </c>
      <c r="AL202" s="181" t="s">
        <v>388</v>
      </c>
      <c r="AM202" s="128"/>
      <c r="AN202" s="181" t="s">
        <v>399</v>
      </c>
      <c r="AQ202" s="128"/>
      <c r="AR202" s="128"/>
      <c r="AS202" s="128"/>
      <c r="AT202" s="128"/>
      <c r="AU202" s="128"/>
      <c r="AV202" s="128"/>
    </row>
    <row r="203" ht="16.5" customHeight="1">
      <c r="A203" s="180">
        <v>43974.0</v>
      </c>
      <c r="B203" s="181" t="s">
        <v>206</v>
      </c>
      <c r="C203" s="128"/>
      <c r="D203" s="128"/>
      <c r="E203" s="128"/>
      <c r="F203" s="128"/>
      <c r="G203" s="128"/>
      <c r="H203" s="128"/>
      <c r="I203" s="128"/>
      <c r="J203" s="128"/>
      <c r="K203" s="128"/>
      <c r="L203" s="128"/>
      <c r="M203" s="128"/>
      <c r="N203" s="128"/>
      <c r="O203" s="181">
        <v>76868.0</v>
      </c>
      <c r="P203" s="181">
        <v>78325.0</v>
      </c>
      <c r="Q203" s="128"/>
      <c r="R203" s="128"/>
      <c r="S203" s="181">
        <v>2284.0</v>
      </c>
      <c r="T203" s="128"/>
      <c r="U203" s="181">
        <v>62087.0</v>
      </c>
      <c r="V203" s="174">
        <v>2284.0</v>
      </c>
      <c r="W203" s="174">
        <v>61783.0</v>
      </c>
      <c r="Y203" s="174">
        <v>39.0</v>
      </c>
      <c r="Z203" s="182">
        <v>150.0</v>
      </c>
      <c r="AE203" s="174">
        <v>1451.0</v>
      </c>
      <c r="AF203" s="174">
        <v>52.0</v>
      </c>
      <c r="AI203" s="183">
        <v>43974.54166666667</v>
      </c>
      <c r="AJ203" s="183">
        <v>43974.68680555555</v>
      </c>
      <c r="AK203" s="181" t="s">
        <v>571</v>
      </c>
      <c r="AL203" s="181" t="s">
        <v>352</v>
      </c>
      <c r="AM203" s="128"/>
      <c r="AN203" s="181" t="s">
        <v>399</v>
      </c>
      <c r="AQ203" s="128"/>
      <c r="AR203" s="128"/>
      <c r="AS203" s="128"/>
      <c r="AT203" s="128"/>
      <c r="AU203" s="128"/>
      <c r="AV203" s="128"/>
    </row>
    <row r="204" ht="16.5" customHeight="1">
      <c r="A204" s="180">
        <v>43973.0</v>
      </c>
      <c r="B204" s="181" t="s">
        <v>206</v>
      </c>
      <c r="C204" s="128"/>
      <c r="D204" s="128"/>
      <c r="E204" s="128"/>
      <c r="F204" s="128"/>
      <c r="G204" s="128"/>
      <c r="H204" s="128"/>
      <c r="I204" s="128"/>
      <c r="J204" s="128"/>
      <c r="K204" s="128"/>
      <c r="L204" s="128"/>
      <c r="M204" s="128"/>
      <c r="N204" s="128"/>
      <c r="O204" s="181">
        <v>74611.0</v>
      </c>
      <c r="P204" s="181">
        <v>76017.0</v>
      </c>
      <c r="Q204" s="128"/>
      <c r="R204" s="128"/>
      <c r="S204" s="181">
        <v>2235.0</v>
      </c>
      <c r="T204" s="128"/>
      <c r="U204" s="181">
        <v>60764.0</v>
      </c>
      <c r="V204" s="174">
        <v>2235.0</v>
      </c>
      <c r="W204" s="174">
        <v>60513.0</v>
      </c>
      <c r="Y204" s="174">
        <v>39.0</v>
      </c>
      <c r="Z204" s="182">
        <v>147.0</v>
      </c>
      <c r="AE204" s="174">
        <v>1405.0</v>
      </c>
      <c r="AF204" s="174">
        <v>52.0</v>
      </c>
      <c r="AI204" s="183">
        <v>43973.54166666667</v>
      </c>
      <c r="AJ204" s="183">
        <v>43973.62777777778</v>
      </c>
      <c r="AK204" s="181" t="s">
        <v>381</v>
      </c>
      <c r="AL204" s="181" t="s">
        <v>325</v>
      </c>
      <c r="AM204" s="128"/>
      <c r="AN204" s="181" t="s">
        <v>399</v>
      </c>
      <c r="AQ204" s="128"/>
      <c r="AR204" s="128"/>
      <c r="AS204" s="128"/>
      <c r="AT204" s="128"/>
      <c r="AU204" s="128"/>
      <c r="AV204" s="128"/>
    </row>
    <row r="205" ht="16.5" customHeight="1">
      <c r="A205" s="180">
        <v>43972.0</v>
      </c>
      <c r="B205" s="181" t="s">
        <v>206</v>
      </c>
      <c r="C205" s="128"/>
      <c r="D205" s="128"/>
      <c r="E205" s="128"/>
      <c r="F205" s="128"/>
      <c r="G205" s="128"/>
      <c r="H205" s="128"/>
      <c r="I205" s="128"/>
      <c r="J205" s="128"/>
      <c r="K205" s="128"/>
      <c r="L205" s="128"/>
      <c r="M205" s="128"/>
      <c r="N205" s="128"/>
      <c r="O205" s="181">
        <v>72120.0</v>
      </c>
      <c r="P205" s="181">
        <v>73447.0</v>
      </c>
      <c r="Q205" s="128"/>
      <c r="R205" s="128"/>
      <c r="S205" s="181">
        <v>2165.0</v>
      </c>
      <c r="T205" s="128"/>
      <c r="U205" s="181">
        <v>59149.0</v>
      </c>
      <c r="V205" s="174">
        <v>2165.0</v>
      </c>
      <c r="W205" s="174">
        <v>59050.0</v>
      </c>
      <c r="Y205" s="174">
        <v>39.0</v>
      </c>
      <c r="Z205" s="182">
        <v>144.0</v>
      </c>
      <c r="AE205" s="174">
        <v>1340.0</v>
      </c>
      <c r="AF205" s="174">
        <v>51.0</v>
      </c>
      <c r="AI205" s="183">
        <v>43972.08263888889</v>
      </c>
      <c r="AJ205" s="183">
        <v>43972.60902777778</v>
      </c>
      <c r="AK205" s="181" t="s">
        <v>488</v>
      </c>
      <c r="AL205" s="181" t="s">
        <v>325</v>
      </c>
      <c r="AM205" s="128"/>
      <c r="AN205" s="181" t="s">
        <v>399</v>
      </c>
      <c r="AQ205" s="128"/>
      <c r="AR205" s="128"/>
      <c r="AS205" s="128"/>
      <c r="AT205" s="128"/>
      <c r="AU205" s="128"/>
      <c r="AV205" s="128"/>
    </row>
    <row r="206" ht="16.5" customHeight="1">
      <c r="A206" s="180">
        <v>43971.0</v>
      </c>
      <c r="B206" s="181" t="s">
        <v>206</v>
      </c>
      <c r="C206" s="128"/>
      <c r="D206" s="128"/>
      <c r="E206" s="128"/>
      <c r="F206" s="128"/>
      <c r="G206" s="128"/>
      <c r="H206" s="128"/>
      <c r="I206" s="128"/>
      <c r="J206" s="128"/>
      <c r="K206" s="128"/>
      <c r="L206" s="128"/>
      <c r="M206" s="128"/>
      <c r="N206" s="128"/>
      <c r="O206" s="181">
        <v>69496.0</v>
      </c>
      <c r="P206" s="181">
        <v>70780.0</v>
      </c>
      <c r="Q206" s="128"/>
      <c r="R206" s="128"/>
      <c r="S206" s="181">
        <v>2070.0</v>
      </c>
      <c r="T206" s="128"/>
      <c r="U206" s="181">
        <v>57131.0</v>
      </c>
      <c r="V206" s="174">
        <v>2070.0</v>
      </c>
      <c r="W206" s="174">
        <v>57105.0</v>
      </c>
      <c r="Y206" s="174">
        <v>38.0</v>
      </c>
      <c r="Z206" s="182">
        <v>142.0</v>
      </c>
      <c r="AE206" s="174">
        <v>1302.0</v>
      </c>
      <c r="AF206" s="174">
        <v>49.0</v>
      </c>
      <c r="AI206" s="183">
        <v>43971.08263888889</v>
      </c>
      <c r="AJ206" s="183">
        <v>43971.61041666666</v>
      </c>
      <c r="AK206" s="181" t="s">
        <v>397</v>
      </c>
      <c r="AL206" s="181" t="s">
        <v>393</v>
      </c>
      <c r="AM206" s="128"/>
      <c r="AN206" s="181" t="s">
        <v>399</v>
      </c>
      <c r="AQ206" s="128"/>
      <c r="AR206" s="128"/>
      <c r="AS206" s="128"/>
      <c r="AT206" s="128"/>
      <c r="AU206" s="128"/>
      <c r="AV206" s="128"/>
    </row>
    <row r="207" ht="16.5" customHeight="1">
      <c r="A207" s="180">
        <v>43970.0</v>
      </c>
      <c r="B207" s="181" t="s">
        <v>206</v>
      </c>
      <c r="C207" s="128"/>
      <c r="D207" s="128"/>
      <c r="E207" s="128"/>
      <c r="F207" s="128"/>
      <c r="G207" s="128"/>
      <c r="H207" s="128"/>
      <c r="I207" s="128"/>
      <c r="J207" s="128"/>
      <c r="K207" s="128"/>
      <c r="L207" s="128"/>
      <c r="M207" s="128"/>
      <c r="N207" s="128"/>
      <c r="O207" s="181">
        <v>67514.0</v>
      </c>
      <c r="P207" s="181">
        <v>68747.0</v>
      </c>
      <c r="Q207" s="128"/>
      <c r="R207" s="128"/>
      <c r="S207" s="181">
        <v>1989.0</v>
      </c>
      <c r="T207" s="128"/>
      <c r="U207" s="181">
        <v>55629.0</v>
      </c>
      <c r="V207" s="174">
        <v>1989.0</v>
      </c>
      <c r="W207" s="174">
        <v>55737.0</v>
      </c>
      <c r="Y207" s="174">
        <v>32.0</v>
      </c>
      <c r="Z207" s="182">
        <v>135.0</v>
      </c>
      <c r="AE207" s="174">
        <v>1269.0</v>
      </c>
      <c r="AF207" s="174">
        <v>45.0</v>
      </c>
      <c r="AI207" s="183">
        <v>43970.54166666667</v>
      </c>
      <c r="AJ207" s="183">
        <v>43970.61597222222</v>
      </c>
      <c r="AK207" s="181" t="s">
        <v>397</v>
      </c>
      <c r="AL207" s="181" t="s">
        <v>325</v>
      </c>
      <c r="AM207" s="128"/>
      <c r="AN207" s="181" t="s">
        <v>399</v>
      </c>
      <c r="AQ207" s="128"/>
      <c r="AR207" s="128"/>
      <c r="AS207" s="128"/>
      <c r="AT207" s="128"/>
      <c r="AU207" s="128"/>
      <c r="AV207" s="128"/>
    </row>
    <row r="208" ht="16.5" customHeight="1">
      <c r="A208" s="180">
        <v>43969.0</v>
      </c>
      <c r="B208" s="181" t="s">
        <v>206</v>
      </c>
      <c r="C208" s="128"/>
      <c r="D208" s="128"/>
      <c r="E208" s="128"/>
      <c r="F208" s="128"/>
      <c r="G208" s="128"/>
      <c r="H208" s="128"/>
      <c r="I208" s="128"/>
      <c r="J208" s="128"/>
      <c r="K208" s="128"/>
      <c r="L208" s="128"/>
      <c r="M208" s="128"/>
      <c r="N208" s="128"/>
      <c r="O208" s="181">
        <v>65675.0</v>
      </c>
      <c r="P208" s="181">
        <v>66861.0</v>
      </c>
      <c r="Q208" s="128"/>
      <c r="R208" s="128"/>
      <c r="S208" s="181">
        <v>1929.0</v>
      </c>
      <c r="T208" s="128"/>
      <c r="U208" s="181">
        <v>54491.0</v>
      </c>
      <c r="V208" s="174">
        <v>1929.0</v>
      </c>
      <c r="W208" s="174">
        <v>54630.0</v>
      </c>
      <c r="Y208" s="174">
        <v>32.0</v>
      </c>
      <c r="Z208" s="182">
        <v>133.0</v>
      </c>
      <c r="AE208" s="174">
        <v>1219.0</v>
      </c>
      <c r="AF208" s="174">
        <v>44.0</v>
      </c>
      <c r="AI208" s="183">
        <v>43969.54166666667</v>
      </c>
      <c r="AJ208" s="183">
        <v>43969.62013888889</v>
      </c>
      <c r="AK208" s="181" t="s">
        <v>397</v>
      </c>
      <c r="AL208" s="181" t="s">
        <v>325</v>
      </c>
      <c r="AM208" s="128"/>
      <c r="AN208" s="181" t="s">
        <v>399</v>
      </c>
      <c r="AQ208" s="128"/>
      <c r="AR208" s="128"/>
      <c r="AS208" s="128"/>
      <c r="AT208" s="128"/>
      <c r="AU208" s="128"/>
      <c r="AV208" s="128"/>
    </row>
    <row r="209" ht="16.5" customHeight="1">
      <c r="A209" s="180">
        <v>43968.0</v>
      </c>
      <c r="B209" s="181" t="s">
        <v>206</v>
      </c>
      <c r="C209" s="128"/>
      <c r="D209" s="128"/>
      <c r="E209" s="128"/>
      <c r="F209" s="128"/>
      <c r="G209" s="128"/>
      <c r="H209" s="128"/>
      <c r="I209" s="128"/>
      <c r="J209" s="128"/>
      <c r="K209" s="128"/>
      <c r="L209" s="128"/>
      <c r="M209" s="128"/>
      <c r="N209" s="128"/>
      <c r="O209" s="181">
        <v>63653.0</v>
      </c>
      <c r="P209" s="181">
        <v>64814.0</v>
      </c>
      <c r="Q209" s="128"/>
      <c r="R209" s="128"/>
      <c r="S209" s="181">
        <v>1898.0</v>
      </c>
      <c r="T209" s="128"/>
      <c r="U209" s="181">
        <v>53188.0</v>
      </c>
      <c r="V209" s="174">
        <v>1898.0</v>
      </c>
      <c r="W209" s="174">
        <v>53321.0</v>
      </c>
      <c r="Y209" s="181">
        <v>30.0</v>
      </c>
      <c r="Z209" s="182">
        <v>130.0</v>
      </c>
      <c r="AE209" s="174">
        <v>1178.0</v>
      </c>
      <c r="AF209" s="174">
        <v>43.0</v>
      </c>
      <c r="AI209" s="183">
        <v>43968.54166666667</v>
      </c>
      <c r="AJ209" s="183">
        <v>43968.691666666666</v>
      </c>
      <c r="AK209" s="181" t="s">
        <v>374</v>
      </c>
      <c r="AL209" s="181" t="s">
        <v>385</v>
      </c>
      <c r="AM209" s="128"/>
      <c r="AN209" s="181" t="s">
        <v>399</v>
      </c>
      <c r="AQ209" s="128"/>
      <c r="AR209" s="128"/>
      <c r="AS209" s="128"/>
      <c r="AT209" s="128"/>
      <c r="AU209" s="128"/>
      <c r="AV209" s="128"/>
    </row>
    <row r="210" ht="16.5" customHeight="1">
      <c r="A210" s="180">
        <v>43967.0</v>
      </c>
      <c r="B210" s="181" t="s">
        <v>206</v>
      </c>
      <c r="C210" s="128"/>
      <c r="D210" s="128"/>
      <c r="E210" s="128"/>
      <c r="F210" s="128"/>
      <c r="G210" s="128"/>
      <c r="H210" s="128"/>
      <c r="I210" s="128"/>
      <c r="J210" s="128"/>
      <c r="K210" s="128"/>
      <c r="L210" s="128"/>
      <c r="M210" s="128"/>
      <c r="N210" s="128"/>
      <c r="O210" s="181">
        <v>61180.0</v>
      </c>
      <c r="P210" s="181">
        <v>62286.0</v>
      </c>
      <c r="Q210" s="128"/>
      <c r="R210" s="128"/>
      <c r="S210" s="181">
        <v>1847.0</v>
      </c>
      <c r="T210" s="128"/>
      <c r="U210" s="181">
        <v>51498.0</v>
      </c>
      <c r="V210" s="174">
        <v>1847.0</v>
      </c>
      <c r="W210" s="174">
        <v>51639.0</v>
      </c>
      <c r="Y210" s="174">
        <v>33.0</v>
      </c>
      <c r="Z210" s="182">
        <v>130.0</v>
      </c>
      <c r="AE210" s="174">
        <v>1111.0</v>
      </c>
      <c r="AF210" s="174">
        <v>42.0</v>
      </c>
      <c r="AI210" s="183">
        <v>43967.54166666667</v>
      </c>
      <c r="AJ210" s="183">
        <v>43967.61388888889</v>
      </c>
      <c r="AK210" s="181" t="s">
        <v>339</v>
      </c>
      <c r="AL210" s="181" t="s">
        <v>325</v>
      </c>
      <c r="AM210" s="128"/>
      <c r="AN210" s="181" t="s">
        <v>399</v>
      </c>
      <c r="AQ210" s="128"/>
      <c r="AR210" s="128"/>
      <c r="AS210" s="128"/>
      <c r="AT210" s="128"/>
      <c r="AU210" s="128"/>
      <c r="AV210" s="128"/>
    </row>
    <row r="211" ht="16.5" customHeight="1">
      <c r="A211" s="180">
        <v>43966.0</v>
      </c>
      <c r="B211" s="181" t="s">
        <v>206</v>
      </c>
      <c r="C211" s="128"/>
      <c r="D211" s="128"/>
      <c r="E211" s="128"/>
      <c r="F211" s="128"/>
      <c r="G211" s="128"/>
      <c r="H211" s="128"/>
      <c r="I211" s="128"/>
      <c r="J211" s="128"/>
      <c r="K211" s="128"/>
      <c r="L211" s="128"/>
      <c r="M211" s="128"/>
      <c r="N211" s="128"/>
      <c r="O211" s="181">
        <v>58496.0</v>
      </c>
      <c r="P211" s="181">
        <v>59557.0</v>
      </c>
      <c r="Q211" s="128"/>
      <c r="R211" s="128"/>
      <c r="S211" s="181">
        <v>1760.0</v>
      </c>
      <c r="T211" s="128"/>
      <c r="U211" s="181">
        <v>49817.0</v>
      </c>
      <c r="V211" s="174">
        <v>1760.0</v>
      </c>
      <c r="W211" s="174">
        <v>49954.0</v>
      </c>
      <c r="Y211" s="174">
        <v>35.0</v>
      </c>
      <c r="Z211" s="182">
        <v>130.0</v>
      </c>
      <c r="AE211" s="174">
        <v>1071.0</v>
      </c>
      <c r="AF211" s="174">
        <v>42.0</v>
      </c>
      <c r="AI211" s="183">
        <v>43966.54166666667</v>
      </c>
      <c r="AJ211" s="183">
        <v>43966.705555555556</v>
      </c>
      <c r="AK211" s="181" t="s">
        <v>381</v>
      </c>
      <c r="AL211" s="181" t="s">
        <v>374</v>
      </c>
      <c r="AM211" s="128"/>
      <c r="AN211" s="181" t="s">
        <v>399</v>
      </c>
      <c r="AQ211" s="128"/>
      <c r="AR211" s="128"/>
      <c r="AS211" s="128"/>
      <c r="AT211" s="128"/>
      <c r="AU211" s="128"/>
      <c r="AV211" s="128"/>
    </row>
    <row r="212" ht="16.5" customHeight="1">
      <c r="A212" s="180">
        <v>43965.0</v>
      </c>
      <c r="B212" s="181" t="s">
        <v>206</v>
      </c>
      <c r="C212" s="128"/>
      <c r="D212" s="128"/>
      <c r="E212" s="128"/>
      <c r="F212" s="128"/>
      <c r="G212" s="128"/>
      <c r="H212" s="128"/>
      <c r="I212" s="128"/>
      <c r="J212" s="128"/>
      <c r="K212" s="128"/>
      <c r="L212" s="128"/>
      <c r="M212" s="128"/>
      <c r="N212" s="128"/>
      <c r="O212" s="181">
        <v>56410.0</v>
      </c>
      <c r="P212" s="181">
        <v>57421.0</v>
      </c>
      <c r="Q212" s="128"/>
      <c r="R212" s="128"/>
      <c r="S212" s="181">
        <v>1709.0</v>
      </c>
      <c r="T212" s="128"/>
      <c r="U212" s="181">
        <v>48533.0</v>
      </c>
      <c r="V212" s="174">
        <v>1709.0</v>
      </c>
      <c r="W212" s="174">
        <v>48599.0</v>
      </c>
      <c r="Y212" s="174">
        <v>38.0</v>
      </c>
      <c r="Z212" s="182">
        <v>129.0</v>
      </c>
      <c r="AE212" s="174">
        <v>1007.0</v>
      </c>
      <c r="AF212" s="174">
        <v>40.0</v>
      </c>
      <c r="AI212" s="183">
        <v>43965.54166666667</v>
      </c>
      <c r="AJ212" s="183">
        <v>43965.65277777778</v>
      </c>
      <c r="AK212" s="181" t="s">
        <v>339</v>
      </c>
      <c r="AL212" s="181" t="s">
        <v>360</v>
      </c>
      <c r="AM212" s="128"/>
      <c r="AN212" s="181" t="s">
        <v>399</v>
      </c>
      <c r="AQ212" s="128"/>
      <c r="AR212" s="128"/>
      <c r="AS212" s="128"/>
      <c r="AT212" s="128"/>
      <c r="AU212" s="128"/>
      <c r="AV212" s="128"/>
    </row>
    <row r="213" ht="16.5" customHeight="1">
      <c r="A213" s="180">
        <v>43964.0</v>
      </c>
      <c r="B213" s="181" t="s">
        <v>206</v>
      </c>
      <c r="C213" s="128"/>
      <c r="D213" s="128"/>
      <c r="E213" s="128"/>
      <c r="F213" s="128"/>
      <c r="G213" s="128"/>
      <c r="H213" s="128"/>
      <c r="I213" s="128"/>
      <c r="J213" s="128"/>
      <c r="K213" s="128"/>
      <c r="L213" s="128"/>
      <c r="M213" s="128"/>
      <c r="N213" s="128"/>
      <c r="O213" s="181">
        <v>54093.0</v>
      </c>
      <c r="P213" s="181">
        <v>55037.0</v>
      </c>
      <c r="Q213" s="128"/>
      <c r="R213" s="128"/>
      <c r="S213" s="181">
        <v>1642.0</v>
      </c>
      <c r="T213" s="128"/>
      <c r="U213" s="181">
        <v>47144.0</v>
      </c>
      <c r="V213" s="174">
        <v>1642.0</v>
      </c>
      <c r="W213" s="174">
        <v>47298.0</v>
      </c>
      <c r="Y213" s="174">
        <v>37.0</v>
      </c>
      <c r="Z213" s="182">
        <v>127.0</v>
      </c>
      <c r="AE213" s="174">
        <v>969.0</v>
      </c>
      <c r="AF213" s="174">
        <v>40.0</v>
      </c>
      <c r="AI213" s="183">
        <v>43964.54166666667</v>
      </c>
      <c r="AJ213" s="162"/>
      <c r="AK213" s="162"/>
      <c r="AL213" s="162"/>
      <c r="AM213" s="128"/>
      <c r="AN213" s="181" t="s">
        <v>399</v>
      </c>
      <c r="AQ213" s="128"/>
      <c r="AR213" s="128"/>
      <c r="AS213" s="128"/>
      <c r="AT213" s="128"/>
      <c r="AU213" s="128"/>
      <c r="AV213" s="128"/>
    </row>
    <row r="214" ht="16.5" customHeight="1">
      <c r="A214" s="180">
        <v>43963.0</v>
      </c>
      <c r="B214" s="181" t="s">
        <v>206</v>
      </c>
      <c r="C214" s="128"/>
      <c r="D214" s="128"/>
      <c r="E214" s="128"/>
      <c r="F214" s="128"/>
      <c r="G214" s="128"/>
      <c r="H214" s="128"/>
      <c r="I214" s="128"/>
      <c r="J214" s="128"/>
      <c r="K214" s="128"/>
      <c r="L214" s="128"/>
      <c r="M214" s="128"/>
      <c r="N214" s="128"/>
      <c r="O214" s="181">
        <v>52390.0</v>
      </c>
      <c r="P214" s="181">
        <v>53277.0</v>
      </c>
      <c r="Q214" s="128"/>
      <c r="R214" s="128"/>
      <c r="S214" s="181">
        <v>1568.0</v>
      </c>
      <c r="T214" s="128"/>
      <c r="U214" s="181">
        <v>46118.0</v>
      </c>
      <c r="V214" s="174">
        <v>1568.0</v>
      </c>
      <c r="W214" s="174">
        <v>46261.0</v>
      </c>
      <c r="Y214" s="174">
        <v>38.0</v>
      </c>
      <c r="Z214" s="182">
        <v>122.0</v>
      </c>
      <c r="AE214" s="174">
        <v>877.0</v>
      </c>
      <c r="AF214" s="174">
        <v>38.0</v>
      </c>
      <c r="AI214" s="183">
        <v>43963.506944444445</v>
      </c>
      <c r="AJ214" s="183">
        <v>43963.638194444444</v>
      </c>
      <c r="AK214" s="181" t="s">
        <v>128</v>
      </c>
      <c r="AL214" s="181" t="s">
        <v>325</v>
      </c>
      <c r="AM214" s="128"/>
      <c r="AN214" s="181" t="s">
        <v>399</v>
      </c>
      <c r="AQ214" s="128"/>
      <c r="AR214" s="128"/>
      <c r="AS214" s="128"/>
      <c r="AT214" s="128"/>
      <c r="AU214" s="128"/>
      <c r="AV214" s="128"/>
    </row>
    <row r="215" ht="16.5" customHeight="1">
      <c r="A215" s="180">
        <v>43962.0</v>
      </c>
      <c r="B215" s="181" t="s">
        <v>206</v>
      </c>
      <c r="C215" s="128"/>
      <c r="D215" s="128"/>
      <c r="E215" s="128"/>
      <c r="F215" s="128"/>
      <c r="G215" s="128"/>
      <c r="H215" s="128"/>
      <c r="I215" s="128"/>
      <c r="J215" s="128"/>
      <c r="K215" s="128"/>
      <c r="L215" s="128"/>
      <c r="M215" s="128"/>
      <c r="N215" s="128"/>
      <c r="O215" s="181">
        <v>51107.0</v>
      </c>
      <c r="P215" s="181">
        <v>51954.0</v>
      </c>
      <c r="Q215" s="128"/>
      <c r="R215" s="128"/>
      <c r="S215" s="181">
        <v>1516.0</v>
      </c>
      <c r="T215" s="128"/>
      <c r="U215" s="181">
        <v>45238.0</v>
      </c>
      <c r="V215" s="174">
        <v>1516.0</v>
      </c>
      <c r="W215" s="174">
        <v>45496.0</v>
      </c>
      <c r="Y215" s="174">
        <v>34.0</v>
      </c>
      <c r="Z215" s="182">
        <v>115.0</v>
      </c>
      <c r="AE215" s="174">
        <v>846.0</v>
      </c>
      <c r="AF215" s="174">
        <v>36.0</v>
      </c>
      <c r="AI215" s="183">
        <v>43962.506944444445</v>
      </c>
      <c r="AJ215" s="183">
        <v>43962.625</v>
      </c>
      <c r="AK215" s="181" t="s">
        <v>352</v>
      </c>
      <c r="AL215" s="181" t="s">
        <v>325</v>
      </c>
      <c r="AM215" s="128"/>
      <c r="AN215" s="181" t="s">
        <v>399</v>
      </c>
      <c r="AQ215" s="128"/>
      <c r="AR215" s="128"/>
      <c r="AS215" s="128"/>
      <c r="AT215" s="128"/>
      <c r="AU215" s="128"/>
      <c r="AV215" s="128"/>
    </row>
    <row r="216" ht="16.5" customHeight="1">
      <c r="A216" s="180">
        <v>43961.0</v>
      </c>
      <c r="B216" s="181" t="s">
        <v>206</v>
      </c>
      <c r="C216" s="128"/>
      <c r="D216" s="128"/>
      <c r="E216" s="128"/>
      <c r="F216" s="128"/>
      <c r="G216" s="128"/>
      <c r="H216" s="128"/>
      <c r="I216" s="128"/>
      <c r="J216" s="128"/>
      <c r="K216" s="128"/>
      <c r="L216" s="128"/>
      <c r="M216" s="128"/>
      <c r="N216" s="128"/>
      <c r="O216" s="181">
        <v>48661.0</v>
      </c>
      <c r="P216" s="181">
        <v>49459.0</v>
      </c>
      <c r="Q216" s="128"/>
      <c r="R216" s="128"/>
      <c r="S216" s="181">
        <v>1490.0</v>
      </c>
      <c r="T216" s="128"/>
      <c r="U216" s="181">
        <v>43267.0</v>
      </c>
      <c r="V216" s="174">
        <v>1490.0</v>
      </c>
      <c r="W216" s="174">
        <v>43378.0</v>
      </c>
      <c r="Y216" s="174">
        <v>29.0</v>
      </c>
      <c r="Z216" s="182">
        <v>110.0</v>
      </c>
      <c r="AE216" s="174">
        <v>792.0</v>
      </c>
      <c r="AF216" s="174">
        <v>35.0</v>
      </c>
      <c r="AI216" s="183">
        <v>43961.506944444445</v>
      </c>
      <c r="AJ216" s="183">
        <v>43961.67013888889</v>
      </c>
      <c r="AK216" s="181" t="s">
        <v>398</v>
      </c>
      <c r="AL216" s="181" t="s">
        <v>385</v>
      </c>
      <c r="AM216" s="128"/>
      <c r="AN216" s="181" t="s">
        <v>399</v>
      </c>
      <c r="AQ216" s="128"/>
      <c r="AR216" s="128"/>
      <c r="AS216" s="128"/>
      <c r="AT216" s="128"/>
      <c r="AU216" s="128"/>
      <c r="AV216" s="128"/>
    </row>
    <row r="217" ht="16.5" customHeight="1">
      <c r="A217" s="180">
        <v>43960.0</v>
      </c>
      <c r="B217" s="181" t="s">
        <v>206</v>
      </c>
      <c r="C217" s="128"/>
      <c r="D217" s="128"/>
      <c r="E217" s="128"/>
      <c r="F217" s="128"/>
      <c r="G217" s="128"/>
      <c r="H217" s="128"/>
      <c r="I217" s="128"/>
      <c r="J217" s="128"/>
      <c r="K217" s="128"/>
      <c r="L217" s="128"/>
      <c r="M217" s="128"/>
      <c r="N217" s="128"/>
      <c r="O217" s="181">
        <v>47315.0</v>
      </c>
      <c r="P217" s="181">
        <v>48084.0</v>
      </c>
      <c r="Q217" s="128"/>
      <c r="R217" s="128"/>
      <c r="S217" s="181">
        <v>1464.0</v>
      </c>
      <c r="T217" s="128"/>
      <c r="U217" s="181">
        <v>42328.0</v>
      </c>
      <c r="V217" s="174">
        <v>1464.0</v>
      </c>
      <c r="W217" s="174">
        <v>42469.0</v>
      </c>
      <c r="Y217" s="174">
        <v>34.0</v>
      </c>
      <c r="Z217" s="182">
        <v>110.0</v>
      </c>
      <c r="AE217" s="174">
        <v>762.0</v>
      </c>
      <c r="AF217" s="174">
        <v>35.0</v>
      </c>
      <c r="AI217" s="183">
        <v>43960.54166666667</v>
      </c>
      <c r="AJ217" s="183">
        <v>43960.66458333333</v>
      </c>
      <c r="AK217" s="181" t="s">
        <v>359</v>
      </c>
      <c r="AL217" s="181" t="s">
        <v>385</v>
      </c>
      <c r="AM217" s="128"/>
      <c r="AN217" s="181" t="s">
        <v>399</v>
      </c>
      <c r="AQ217" s="128"/>
      <c r="AR217" s="128"/>
      <c r="AS217" s="128"/>
      <c r="AT217" s="128"/>
      <c r="AU217" s="128"/>
      <c r="AV217" s="128"/>
    </row>
    <row r="218" ht="16.5" customHeight="1">
      <c r="A218" s="180">
        <v>43959.0</v>
      </c>
      <c r="B218" s="181" t="s">
        <v>206</v>
      </c>
      <c r="C218" s="128"/>
      <c r="D218" s="128"/>
      <c r="E218" s="128"/>
      <c r="F218" s="128"/>
      <c r="G218" s="128"/>
      <c r="H218" s="128"/>
      <c r="I218" s="128"/>
      <c r="J218" s="128"/>
      <c r="K218" s="128"/>
      <c r="L218" s="128"/>
      <c r="M218" s="128"/>
      <c r="N218" s="128"/>
      <c r="O218" s="181">
        <v>45424.0</v>
      </c>
      <c r="P218" s="181">
        <v>46137.0</v>
      </c>
      <c r="Q218" s="128"/>
      <c r="R218" s="128"/>
      <c r="S218" s="181">
        <v>1424.0</v>
      </c>
      <c r="T218" s="128"/>
      <c r="U218" s="181">
        <v>41013.0</v>
      </c>
      <c r="V218" s="174">
        <v>1424.0</v>
      </c>
      <c r="W218" s="174">
        <v>41076.0</v>
      </c>
      <c r="Y218" s="174">
        <v>33.0</v>
      </c>
      <c r="Z218" s="182">
        <v>104.0</v>
      </c>
      <c r="AE218" s="174">
        <v>714.0</v>
      </c>
      <c r="AF218" s="174">
        <v>33.0</v>
      </c>
      <c r="AI218" s="183">
        <v>43959.54166666667</v>
      </c>
      <c r="AJ218" s="183">
        <v>43959.68125</v>
      </c>
      <c r="AK218" s="181" t="s">
        <v>492</v>
      </c>
      <c r="AL218" s="181" t="s">
        <v>373</v>
      </c>
      <c r="AM218" s="128"/>
      <c r="AN218" s="181" t="s">
        <v>399</v>
      </c>
      <c r="AQ218" s="128"/>
      <c r="AR218" s="128"/>
      <c r="AS218" s="128"/>
      <c r="AT218" s="128"/>
      <c r="AU218" s="128"/>
      <c r="AV218" s="128"/>
    </row>
    <row r="219" ht="16.5" customHeight="1">
      <c r="A219" s="180">
        <v>43958.0</v>
      </c>
      <c r="B219" s="181" t="s">
        <v>206</v>
      </c>
      <c r="C219" s="128"/>
      <c r="D219" s="128"/>
      <c r="E219" s="128"/>
      <c r="F219" s="128"/>
      <c r="G219" s="128"/>
      <c r="H219" s="128"/>
      <c r="I219" s="128"/>
      <c r="J219" s="128"/>
      <c r="K219" s="128"/>
      <c r="L219" s="128"/>
      <c r="M219" s="128"/>
      <c r="N219" s="128"/>
      <c r="O219" s="181">
        <v>43506.0</v>
      </c>
      <c r="P219" s="181">
        <v>44167.0</v>
      </c>
      <c r="Q219" s="128"/>
      <c r="R219" s="128"/>
      <c r="S219" s="181">
        <v>1371.0</v>
      </c>
      <c r="T219" s="128"/>
      <c r="U219" s="181">
        <v>39374.0</v>
      </c>
      <c r="V219" s="174">
        <v>1371.0</v>
      </c>
      <c r="W219" s="174">
        <v>39496.0</v>
      </c>
      <c r="Y219" s="174">
        <v>35.0</v>
      </c>
      <c r="Z219" s="182">
        <v>102.0</v>
      </c>
      <c r="AE219" s="174">
        <v>601.0</v>
      </c>
      <c r="AF219" s="174">
        <v>31.0</v>
      </c>
      <c r="AI219" s="183">
        <v>43958.54166666667</v>
      </c>
      <c r="AJ219" s="183">
        <v>43958.60625</v>
      </c>
      <c r="AK219" s="181" t="s">
        <v>339</v>
      </c>
      <c r="AL219" s="181" t="s">
        <v>325</v>
      </c>
      <c r="AM219" s="128"/>
      <c r="AN219" s="181" t="s">
        <v>399</v>
      </c>
      <c r="AQ219" s="128"/>
      <c r="AR219" s="128"/>
      <c r="AS219" s="128"/>
      <c r="AT219" s="128"/>
      <c r="AU219" s="128"/>
      <c r="AV219" s="128"/>
    </row>
    <row r="220" ht="16.5" customHeight="1">
      <c r="A220" s="180">
        <v>43957.0</v>
      </c>
      <c r="B220" s="181" t="s">
        <v>206</v>
      </c>
      <c r="C220" s="128"/>
      <c r="D220" s="128"/>
      <c r="E220" s="128"/>
      <c r="F220" s="128"/>
      <c r="G220" s="128"/>
      <c r="H220" s="128"/>
      <c r="I220" s="128"/>
      <c r="J220" s="128"/>
      <c r="K220" s="128"/>
      <c r="L220" s="128"/>
      <c r="M220" s="128"/>
      <c r="N220" s="128"/>
      <c r="O220" s="181">
        <v>40988.0</v>
      </c>
      <c r="P220" s="181">
        <v>41601.0</v>
      </c>
      <c r="Q220" s="128"/>
      <c r="R220" s="128"/>
      <c r="S220" s="181">
        <v>1322.0</v>
      </c>
      <c r="T220" s="128"/>
      <c r="U220" s="181">
        <v>37173.0</v>
      </c>
      <c r="V220" s="174">
        <v>1322.0</v>
      </c>
      <c r="W220" s="174">
        <v>37309.0</v>
      </c>
      <c r="Y220" s="174">
        <v>32.0</v>
      </c>
      <c r="Z220" s="182">
        <v>97.0</v>
      </c>
      <c r="AE220" s="174">
        <v>582.0</v>
      </c>
      <c r="AF220" s="174">
        <v>31.0</v>
      </c>
      <c r="AI220" s="183">
        <v>43957.54166666667</v>
      </c>
      <c r="AJ220" s="183">
        <v>43957.63125</v>
      </c>
      <c r="AK220" s="181" t="s">
        <v>325</v>
      </c>
      <c r="AL220" s="181" t="s">
        <v>373</v>
      </c>
      <c r="AM220" s="128"/>
      <c r="AN220" s="181" t="s">
        <v>399</v>
      </c>
      <c r="AQ220" s="128"/>
      <c r="AR220" s="128"/>
      <c r="AS220" s="128"/>
      <c r="AT220" s="128"/>
      <c r="AU220" s="128"/>
      <c r="AV220" s="128"/>
    </row>
    <row r="221" ht="16.5" customHeight="1">
      <c r="A221" s="180">
        <v>43956.0</v>
      </c>
      <c r="B221" s="181" t="s">
        <v>206</v>
      </c>
      <c r="C221" s="128"/>
      <c r="D221" s="128"/>
      <c r="E221" s="128"/>
      <c r="F221" s="128"/>
      <c r="G221" s="128"/>
      <c r="H221" s="128"/>
      <c r="I221" s="128"/>
      <c r="J221" s="128"/>
      <c r="K221" s="128"/>
      <c r="L221" s="128"/>
      <c r="M221" s="128"/>
      <c r="N221" s="128"/>
      <c r="O221" s="181">
        <v>38434.0</v>
      </c>
      <c r="P221" s="181">
        <v>39019.0</v>
      </c>
      <c r="Q221" s="128"/>
      <c r="R221" s="128"/>
      <c r="S221" s="181">
        <v>1266.0</v>
      </c>
      <c r="T221" s="128"/>
      <c r="U221" s="181">
        <v>35051.0</v>
      </c>
      <c r="V221" s="174">
        <v>1266.0</v>
      </c>
      <c r="W221" s="174">
        <v>35155.0</v>
      </c>
      <c r="Y221" s="174">
        <v>31.0</v>
      </c>
      <c r="Z221" s="182">
        <v>95.0</v>
      </c>
      <c r="AE221" s="174">
        <v>559.0</v>
      </c>
      <c r="AF221" s="174">
        <v>25.0</v>
      </c>
      <c r="AI221" s="183">
        <v>43956.54166666667</v>
      </c>
      <c r="AJ221" s="183">
        <v>43956.64444444445</v>
      </c>
      <c r="AK221" s="181" t="s">
        <v>360</v>
      </c>
      <c r="AL221" s="181" t="s">
        <v>385</v>
      </c>
      <c r="AM221" s="128"/>
      <c r="AN221" s="181" t="s">
        <v>399</v>
      </c>
      <c r="AQ221" s="128"/>
      <c r="AR221" s="128"/>
      <c r="AS221" s="128"/>
      <c r="AT221" s="128"/>
      <c r="AU221" s="128"/>
      <c r="AV221" s="128"/>
    </row>
    <row r="222" ht="16.5" customHeight="1">
      <c r="A222" s="180">
        <v>43955.0</v>
      </c>
      <c r="B222" s="181" t="s">
        <v>206</v>
      </c>
      <c r="C222" s="128"/>
      <c r="D222" s="128"/>
      <c r="E222" s="128"/>
      <c r="F222" s="128"/>
      <c r="G222" s="128"/>
      <c r="H222" s="128"/>
      <c r="I222" s="128"/>
      <c r="J222" s="128"/>
      <c r="K222" s="128"/>
      <c r="L222" s="128"/>
      <c r="M222" s="128"/>
      <c r="N222" s="128"/>
      <c r="O222" s="181">
        <v>36556.0</v>
      </c>
      <c r="P222" s="181">
        <v>37122.0</v>
      </c>
      <c r="Q222" s="128"/>
      <c r="R222" s="128"/>
      <c r="S222" s="181">
        <v>1225.0</v>
      </c>
      <c r="T222" s="128"/>
      <c r="U222" s="181">
        <v>33441.0</v>
      </c>
      <c r="V222" s="174">
        <v>1225.0</v>
      </c>
      <c r="W222" s="174">
        <v>33529.0</v>
      </c>
      <c r="Y222" s="174">
        <v>31.0</v>
      </c>
      <c r="Z222" s="182">
        <v>94.0</v>
      </c>
      <c r="AE222" s="174">
        <v>540.0</v>
      </c>
      <c r="AF222" s="174">
        <v>25.0</v>
      </c>
      <c r="AI222" s="183">
        <v>43955.54166666667</v>
      </c>
      <c r="AJ222" s="183">
        <v>43955.60833333334</v>
      </c>
      <c r="AK222" s="181" t="s">
        <v>373</v>
      </c>
      <c r="AL222" s="181" t="s">
        <v>325</v>
      </c>
      <c r="AM222" s="128"/>
      <c r="AN222" s="181" t="s">
        <v>399</v>
      </c>
      <c r="AQ222" s="128"/>
      <c r="AR222" s="128"/>
      <c r="AS222" s="128"/>
      <c r="AT222" s="128"/>
      <c r="AU222" s="128"/>
      <c r="AV222" s="128"/>
    </row>
    <row r="223" ht="16.5" customHeight="1">
      <c r="A223" s="180">
        <v>43954.0</v>
      </c>
      <c r="B223" s="181" t="s">
        <v>206</v>
      </c>
      <c r="C223" s="128"/>
      <c r="D223" s="128"/>
      <c r="E223" s="128"/>
      <c r="F223" s="128"/>
      <c r="G223" s="128"/>
      <c r="H223" s="128"/>
      <c r="I223" s="128"/>
      <c r="J223" s="128"/>
      <c r="K223" s="128"/>
      <c r="L223" s="128"/>
      <c r="M223" s="128"/>
      <c r="N223" s="128"/>
      <c r="O223" s="181">
        <v>35095.0</v>
      </c>
      <c r="P223" s="181">
        <v>35636.0</v>
      </c>
      <c r="Q223" s="128"/>
      <c r="R223" s="128"/>
      <c r="S223" s="181">
        <v>1191.0</v>
      </c>
      <c r="T223" s="128"/>
      <c r="U223" s="181">
        <v>32083.0</v>
      </c>
      <c r="V223" s="174">
        <v>1191.0</v>
      </c>
      <c r="W223" s="174">
        <v>32162.0</v>
      </c>
      <c r="Y223" s="174">
        <v>31.0</v>
      </c>
      <c r="Z223" s="182">
        <v>90.0</v>
      </c>
      <c r="AE223" s="174">
        <v>517.0</v>
      </c>
      <c r="AF223" s="174">
        <v>25.0</v>
      </c>
      <c r="AI223" s="183">
        <v>43954.54166666667</v>
      </c>
      <c r="AJ223" s="162"/>
      <c r="AK223" s="162"/>
      <c r="AL223" s="162"/>
      <c r="AM223" s="128"/>
      <c r="AN223" s="181" t="s">
        <v>399</v>
      </c>
      <c r="AQ223" s="128"/>
      <c r="AR223" s="128"/>
      <c r="AS223" s="128"/>
      <c r="AT223" s="128"/>
      <c r="AU223" s="128"/>
      <c r="AV223" s="128"/>
    </row>
    <row r="224" ht="16.5" customHeight="1">
      <c r="A224" s="180">
        <v>43953.0</v>
      </c>
      <c r="B224" s="181" t="s">
        <v>206</v>
      </c>
      <c r="C224" s="128"/>
      <c r="D224" s="128"/>
      <c r="E224" s="128"/>
      <c r="F224" s="128"/>
      <c r="G224" s="128"/>
      <c r="H224" s="128"/>
      <c r="I224" s="128"/>
      <c r="J224" s="128"/>
      <c r="K224" s="128"/>
      <c r="L224" s="128"/>
      <c r="M224" s="128"/>
      <c r="N224" s="128"/>
      <c r="O224" s="181">
        <v>33206.0</v>
      </c>
      <c r="P224" s="181">
        <v>33722.0</v>
      </c>
      <c r="Q224" s="128"/>
      <c r="R224" s="128"/>
      <c r="S224" s="181">
        <v>1153.0</v>
      </c>
      <c r="T224" s="128"/>
      <c r="U224" s="181">
        <v>30332.0</v>
      </c>
      <c r="V224" s="174">
        <v>1153.0</v>
      </c>
      <c r="W224" s="174">
        <v>30394.0</v>
      </c>
      <c r="Y224" s="174">
        <v>32.0</v>
      </c>
      <c r="Z224" s="182">
        <v>90.0</v>
      </c>
      <c r="AE224" s="174">
        <v>510.0</v>
      </c>
      <c r="AF224" s="174">
        <v>24.0</v>
      </c>
      <c r="AI224" s="183">
        <v>43953.54166666667</v>
      </c>
      <c r="AJ224" s="162"/>
      <c r="AK224" s="162"/>
      <c r="AL224" s="162"/>
      <c r="AM224" s="128"/>
      <c r="AN224" s="181" t="s">
        <v>399</v>
      </c>
      <c r="AQ224" s="128"/>
      <c r="AR224" s="128"/>
      <c r="AS224" s="128"/>
      <c r="AT224" s="128"/>
      <c r="AU224" s="128"/>
      <c r="AV224" s="128"/>
    </row>
    <row r="225" ht="16.5" customHeight="1">
      <c r="A225" s="180">
        <v>43952.0</v>
      </c>
      <c r="B225" s="181" t="s">
        <v>206</v>
      </c>
      <c r="C225" s="128"/>
      <c r="D225" s="128"/>
      <c r="E225" s="128"/>
      <c r="F225" s="128"/>
      <c r="G225" s="128"/>
      <c r="H225" s="128"/>
      <c r="I225" s="128"/>
      <c r="J225" s="128"/>
      <c r="K225" s="128"/>
      <c r="L225" s="128"/>
      <c r="M225" s="128"/>
      <c r="N225" s="128"/>
      <c r="O225" s="181">
        <v>31092.0</v>
      </c>
      <c r="P225" s="181">
        <v>31566.0</v>
      </c>
      <c r="Q225" s="128"/>
      <c r="R225" s="128"/>
      <c r="S225" s="181">
        <v>1107.0</v>
      </c>
      <c r="T225" s="128"/>
      <c r="U225" s="181">
        <v>28341.0</v>
      </c>
      <c r="V225" s="174">
        <v>1107.0</v>
      </c>
      <c r="W225" s="174">
        <v>28418.0</v>
      </c>
      <c r="Y225" s="174">
        <v>27.0</v>
      </c>
      <c r="Z225" s="182">
        <v>86.0</v>
      </c>
      <c r="AE225" s="174">
        <v>482.0</v>
      </c>
      <c r="AF225" s="174">
        <v>23.0</v>
      </c>
      <c r="AI225" s="183">
        <v>43952.54166666667</v>
      </c>
      <c r="AJ225" s="183">
        <v>43952.68472222222</v>
      </c>
      <c r="AK225" s="181" t="s">
        <v>374</v>
      </c>
      <c r="AL225" s="181" t="s">
        <v>385</v>
      </c>
      <c r="AM225" s="128"/>
      <c r="AN225" s="181" t="s">
        <v>399</v>
      </c>
      <c r="AQ225" s="128"/>
      <c r="AR225" s="128"/>
      <c r="AS225" s="128"/>
      <c r="AT225" s="128"/>
      <c r="AU225" s="128"/>
      <c r="AV225" s="128"/>
    </row>
    <row r="226" ht="16.5" customHeight="1">
      <c r="A226" s="180">
        <v>43951.0</v>
      </c>
      <c r="B226" s="181" t="s">
        <v>206</v>
      </c>
      <c r="C226" s="128"/>
      <c r="D226" s="128"/>
      <c r="E226" s="128"/>
      <c r="F226" s="128"/>
      <c r="G226" s="128"/>
      <c r="H226" s="128"/>
      <c r="I226" s="128"/>
      <c r="J226" s="128"/>
      <c r="K226" s="128"/>
      <c r="L226" s="128"/>
      <c r="M226" s="128"/>
      <c r="N226" s="128"/>
      <c r="O226" s="181">
        <v>29003.0</v>
      </c>
      <c r="P226" s="181">
        <v>29439.0</v>
      </c>
      <c r="Q226" s="128"/>
      <c r="R226" s="128"/>
      <c r="S226" s="181">
        <v>1067.0</v>
      </c>
      <c r="T226" s="128"/>
      <c r="U226" s="181">
        <v>26353.0</v>
      </c>
      <c r="V226" s="174">
        <v>1067.0</v>
      </c>
      <c r="W226" s="174">
        <v>26393.0</v>
      </c>
      <c r="Y226" s="174">
        <v>30.0</v>
      </c>
      <c r="Z226" s="182">
        <v>85.0</v>
      </c>
      <c r="AE226" s="174">
        <v>458.0</v>
      </c>
      <c r="AF226" s="174">
        <v>19.0</v>
      </c>
      <c r="AI226" s="183">
        <v>43951.54166666667</v>
      </c>
      <c r="AJ226" s="162"/>
      <c r="AK226" s="162"/>
      <c r="AL226" s="162"/>
      <c r="AM226" s="128"/>
      <c r="AN226" s="181" t="s">
        <v>399</v>
      </c>
      <c r="AQ226" s="128"/>
      <c r="AR226" s="128"/>
      <c r="AS226" s="128"/>
      <c r="AT226" s="128"/>
      <c r="AU226" s="128"/>
      <c r="AV226" s="128"/>
    </row>
    <row r="227" ht="16.5" customHeight="1">
      <c r="A227" s="180">
        <v>43950.0</v>
      </c>
      <c r="B227" s="181" t="s">
        <v>206</v>
      </c>
      <c r="C227" s="128"/>
      <c r="D227" s="128"/>
      <c r="E227" s="128"/>
      <c r="F227" s="128"/>
      <c r="G227" s="128"/>
      <c r="H227" s="128"/>
      <c r="I227" s="128"/>
      <c r="J227" s="128"/>
      <c r="K227" s="128"/>
      <c r="L227" s="128"/>
      <c r="M227" s="128"/>
      <c r="N227" s="128"/>
      <c r="O227" s="181">
        <v>26973.0</v>
      </c>
      <c r="P227" s="181">
        <v>27388.0</v>
      </c>
      <c r="Q227" s="128"/>
      <c r="R227" s="128"/>
      <c r="S227" s="181">
        <v>1033.0</v>
      </c>
      <c r="T227" s="128"/>
      <c r="U227" s="181">
        <v>24522.0</v>
      </c>
      <c r="V227" s="174">
        <v>1033.0</v>
      </c>
      <c r="W227" s="174">
        <v>24503.0</v>
      </c>
      <c r="Y227" s="174">
        <v>28.0</v>
      </c>
      <c r="Z227" s="182">
        <v>82.0</v>
      </c>
      <c r="AE227" s="174">
        <v>437.0</v>
      </c>
      <c r="AF227" s="174">
        <v>19.0</v>
      </c>
      <c r="AI227" s="183">
        <v>43950.54166666667</v>
      </c>
      <c r="AJ227" s="162"/>
      <c r="AK227" s="162"/>
      <c r="AL227" s="162"/>
      <c r="AM227" s="128"/>
      <c r="AN227" s="181" t="s">
        <v>399</v>
      </c>
      <c r="AQ227" s="128"/>
      <c r="AR227" s="128"/>
      <c r="AS227" s="128"/>
      <c r="AT227" s="128"/>
      <c r="AU227" s="128"/>
      <c r="AV227" s="128"/>
    </row>
    <row r="228" ht="16.5" customHeight="1">
      <c r="A228" s="180">
        <v>43949.0</v>
      </c>
      <c r="B228" s="181" t="s">
        <v>206</v>
      </c>
      <c r="C228" s="128"/>
      <c r="D228" s="128"/>
      <c r="E228" s="128"/>
      <c r="F228" s="128"/>
      <c r="G228" s="128"/>
      <c r="H228" s="128"/>
      <c r="I228" s="128"/>
      <c r="J228" s="128"/>
      <c r="K228" s="128"/>
      <c r="L228" s="128"/>
      <c r="M228" s="128"/>
      <c r="N228" s="128"/>
      <c r="O228" s="181">
        <v>24929.0</v>
      </c>
      <c r="P228" s="181">
        <v>25316.0</v>
      </c>
      <c r="Q228" s="128"/>
      <c r="R228" s="128"/>
      <c r="S228" s="181">
        <v>991.0</v>
      </c>
      <c r="T228" s="128"/>
      <c r="U228" s="181">
        <v>22768.0</v>
      </c>
      <c r="V228" s="174">
        <v>991.0</v>
      </c>
      <c r="W228" s="174">
        <v>22732.0</v>
      </c>
      <c r="Y228" s="174">
        <v>25.0</v>
      </c>
      <c r="Z228" s="182">
        <v>79.0</v>
      </c>
      <c r="AE228" s="174">
        <v>409.0</v>
      </c>
      <c r="AF228" s="174">
        <v>19.0</v>
      </c>
      <c r="AI228" s="183">
        <v>43949.54166666667</v>
      </c>
      <c r="AJ228" s="183">
        <v>43949.61111111111</v>
      </c>
      <c r="AK228" s="181" t="s">
        <v>388</v>
      </c>
      <c r="AL228" s="181" t="s">
        <v>360</v>
      </c>
      <c r="AM228" s="128"/>
      <c r="AN228" s="181" t="s">
        <v>399</v>
      </c>
      <c r="AQ228" s="128"/>
      <c r="AR228" s="128"/>
      <c r="AS228" s="128"/>
      <c r="AT228" s="128"/>
      <c r="AU228" s="128"/>
      <c r="AV228" s="128"/>
    </row>
    <row r="229" ht="16.5" customHeight="1">
      <c r="A229" s="180">
        <v>43948.0</v>
      </c>
      <c r="B229" s="181" t="s">
        <v>206</v>
      </c>
      <c r="C229" s="128"/>
      <c r="D229" s="128"/>
      <c r="E229" s="128"/>
      <c r="F229" s="128"/>
      <c r="G229" s="128"/>
      <c r="H229" s="128"/>
      <c r="I229" s="128"/>
      <c r="J229" s="128"/>
      <c r="K229" s="128"/>
      <c r="L229" s="128"/>
      <c r="M229" s="128"/>
      <c r="N229" s="128"/>
      <c r="O229" s="181">
        <v>23475.0</v>
      </c>
      <c r="P229" s="181">
        <v>23831.0</v>
      </c>
      <c r="Q229" s="128"/>
      <c r="R229" s="128"/>
      <c r="S229" s="181">
        <v>942.0</v>
      </c>
      <c r="T229" s="128"/>
      <c r="U229" s="181">
        <v>21497.0</v>
      </c>
      <c r="V229" s="174">
        <v>942.0</v>
      </c>
      <c r="W229" s="174">
        <v>21492.0</v>
      </c>
      <c r="Y229" s="174">
        <v>23.0</v>
      </c>
      <c r="Z229" s="182">
        <v>77.0</v>
      </c>
      <c r="AE229" s="174">
        <v>350.0</v>
      </c>
      <c r="AF229" s="174">
        <v>19.0</v>
      </c>
      <c r="AH229" s="128"/>
      <c r="AI229" s="183">
        <v>43948.54166666667</v>
      </c>
      <c r="AJ229" s="162"/>
      <c r="AK229" s="162"/>
      <c r="AL229" s="162"/>
      <c r="AM229" s="128"/>
      <c r="AN229" s="181" t="s">
        <v>399</v>
      </c>
      <c r="AQ229" s="128"/>
      <c r="AR229" s="128"/>
      <c r="AS229" s="128"/>
      <c r="AT229" s="128"/>
      <c r="AU229" s="128"/>
      <c r="AV229" s="128"/>
    </row>
    <row r="230" ht="16.5" customHeight="1">
      <c r="A230" s="180">
        <v>43947.0</v>
      </c>
      <c r="B230" s="181" t="s">
        <v>206</v>
      </c>
      <c r="C230" s="128"/>
      <c r="D230" s="128"/>
      <c r="E230" s="128"/>
      <c r="F230" s="128"/>
      <c r="G230" s="128"/>
      <c r="H230" s="128"/>
      <c r="I230" s="128"/>
      <c r="J230" s="128"/>
      <c r="K230" s="128"/>
      <c r="L230" s="128"/>
      <c r="M230" s="128"/>
      <c r="N230" s="128"/>
      <c r="O230" s="181">
        <v>21481.0</v>
      </c>
      <c r="P230" s="181">
        <v>21797.0</v>
      </c>
      <c r="Q230" s="128"/>
      <c r="R230" s="128"/>
      <c r="S230" s="181">
        <v>867.0</v>
      </c>
      <c r="T230" s="128"/>
      <c r="U230" s="181">
        <v>19628.0</v>
      </c>
      <c r="V230" s="174">
        <v>867.0</v>
      </c>
      <c r="W230" s="174">
        <v>19850.0</v>
      </c>
      <c r="Y230" s="174">
        <v>18.0</v>
      </c>
      <c r="Z230" s="182">
        <v>71.0</v>
      </c>
      <c r="AE230" s="174">
        <v>326.0</v>
      </c>
      <c r="AF230" s="174">
        <v>17.0</v>
      </c>
      <c r="AH230" s="128"/>
      <c r="AI230" s="183">
        <v>43947.54166666667</v>
      </c>
      <c r="AJ230" s="162"/>
      <c r="AK230" s="162"/>
      <c r="AL230" s="162"/>
      <c r="AM230" s="128"/>
      <c r="AN230" s="181" t="s">
        <v>399</v>
      </c>
      <c r="AQ230" s="128"/>
      <c r="AR230" s="128"/>
      <c r="AS230" s="128"/>
      <c r="AT230" s="128"/>
      <c r="AU230" s="128"/>
      <c r="AV230" s="128"/>
    </row>
    <row r="231" ht="16.5" customHeight="1">
      <c r="A231" s="180">
        <v>43946.0</v>
      </c>
      <c r="B231" s="181" t="s">
        <v>206</v>
      </c>
      <c r="C231" s="128"/>
      <c r="D231" s="128"/>
      <c r="E231" s="128"/>
      <c r="F231" s="128"/>
      <c r="G231" s="128"/>
      <c r="H231" s="128"/>
      <c r="I231" s="128"/>
      <c r="J231" s="128"/>
      <c r="K231" s="128"/>
      <c r="L231" s="128"/>
      <c r="M231" s="128"/>
      <c r="N231" s="128"/>
      <c r="O231" s="181">
        <v>20293.0</v>
      </c>
      <c r="P231" s="181">
        <v>20602.0</v>
      </c>
      <c r="Q231" s="128"/>
      <c r="R231" s="128"/>
      <c r="S231" s="181">
        <v>803.0</v>
      </c>
      <c r="T231" s="128"/>
      <c r="U231" s="181">
        <v>18483.0</v>
      </c>
      <c r="V231" s="174">
        <v>803.0</v>
      </c>
      <c r="W231" s="174">
        <v>18547.0</v>
      </c>
      <c r="Y231" s="174">
        <v>17.0</v>
      </c>
      <c r="Z231" s="182">
        <v>70.0</v>
      </c>
      <c r="AE231" s="174">
        <v>310.0</v>
      </c>
      <c r="AF231" s="174">
        <v>16.0</v>
      </c>
      <c r="AH231" s="128"/>
      <c r="AI231" s="183">
        <v>43946.54166666667</v>
      </c>
      <c r="AJ231" s="183">
        <v>43946.60625</v>
      </c>
      <c r="AK231" s="181" t="s">
        <v>360</v>
      </c>
      <c r="AL231" s="181" t="s">
        <v>325</v>
      </c>
      <c r="AM231" s="128"/>
      <c r="AN231" s="181" t="s">
        <v>399</v>
      </c>
      <c r="AQ231" s="128"/>
      <c r="AR231" s="128"/>
      <c r="AS231" s="128"/>
      <c r="AT231" s="128"/>
      <c r="AU231" s="128"/>
      <c r="AV231" s="128"/>
    </row>
    <row r="232" ht="16.5" customHeight="1">
      <c r="A232" s="180">
        <v>43945.0</v>
      </c>
      <c r="B232" s="181" t="s">
        <v>206</v>
      </c>
      <c r="C232" s="128"/>
      <c r="D232" s="128"/>
      <c r="E232" s="128"/>
      <c r="F232" s="128"/>
      <c r="G232" s="128"/>
      <c r="H232" s="128"/>
      <c r="I232" s="128"/>
      <c r="J232" s="128"/>
      <c r="K232" s="128"/>
      <c r="L232" s="128"/>
      <c r="M232" s="128"/>
      <c r="N232" s="128"/>
      <c r="O232" s="181">
        <v>18251.0</v>
      </c>
      <c r="P232" s="181">
        <v>18545.0</v>
      </c>
      <c r="Q232" s="128"/>
      <c r="R232" s="128"/>
      <c r="S232" s="181">
        <v>747.0</v>
      </c>
      <c r="T232" s="128"/>
      <c r="U232" s="181">
        <v>16679.0</v>
      </c>
      <c r="V232" s="174">
        <v>747.0</v>
      </c>
      <c r="W232" s="174">
        <v>16701.0</v>
      </c>
      <c r="Y232" s="174">
        <v>17.0</v>
      </c>
      <c r="Z232" s="182">
        <v>67.0</v>
      </c>
      <c r="AE232" s="174">
        <v>285.0</v>
      </c>
      <c r="AF232" s="174">
        <v>15.0</v>
      </c>
      <c r="AH232" s="128"/>
      <c r="AI232" s="183">
        <v>43945.54166666667</v>
      </c>
      <c r="AJ232" s="183">
        <v>43945.95694444445</v>
      </c>
      <c r="AK232" s="181" t="s">
        <v>352</v>
      </c>
      <c r="AL232" s="162"/>
      <c r="AM232" s="128"/>
      <c r="AN232" s="181" t="s">
        <v>311</v>
      </c>
      <c r="AQ232" s="128"/>
      <c r="AR232" s="128"/>
      <c r="AS232" s="128"/>
      <c r="AT232" s="128"/>
      <c r="AU232" s="128"/>
      <c r="AV232" s="128"/>
    </row>
    <row r="233" ht="16.5" customHeight="1">
      <c r="A233" s="180">
        <v>43944.0</v>
      </c>
      <c r="B233" s="181" t="s">
        <v>206</v>
      </c>
      <c r="C233" s="128"/>
      <c r="D233" s="128"/>
      <c r="E233" s="128"/>
      <c r="F233" s="128"/>
      <c r="G233" s="128"/>
      <c r="H233" s="128"/>
      <c r="I233" s="128"/>
      <c r="J233" s="128"/>
      <c r="K233" s="128"/>
      <c r="L233" s="128"/>
      <c r="M233" s="128"/>
      <c r="N233" s="128"/>
      <c r="O233" s="181">
        <v>16916.0</v>
      </c>
      <c r="P233" s="181">
        <v>17177.0</v>
      </c>
      <c r="Q233" s="128"/>
      <c r="R233" s="128"/>
      <c r="S233" s="181">
        <v>709.0</v>
      </c>
      <c r="T233" s="128"/>
      <c r="U233" s="181">
        <v>15558.0</v>
      </c>
      <c r="V233" s="174">
        <v>709.0</v>
      </c>
      <c r="W233" s="174">
        <v>15621.0</v>
      </c>
      <c r="Y233" s="174">
        <v>18.0</v>
      </c>
      <c r="Z233" s="182">
        <v>65.0</v>
      </c>
      <c r="AE233" s="174">
        <v>269.0</v>
      </c>
      <c r="AF233" s="174">
        <v>15.0</v>
      </c>
      <c r="AH233" s="128"/>
      <c r="AI233" s="183">
        <v>43944.54305555555</v>
      </c>
      <c r="AJ233" s="162"/>
      <c r="AK233" s="162"/>
      <c r="AL233" s="162"/>
      <c r="AM233" s="128"/>
      <c r="AN233" s="181" t="s">
        <v>311</v>
      </c>
      <c r="AQ233" s="128"/>
      <c r="AR233" s="128"/>
      <c r="AS233" s="128"/>
      <c r="AT233" s="128"/>
      <c r="AU233" s="128"/>
      <c r="AV233" s="128"/>
    </row>
    <row r="234" ht="16.5" customHeight="1">
      <c r="A234" s="180">
        <v>43943.0</v>
      </c>
      <c r="B234" s="181" t="s">
        <v>206</v>
      </c>
      <c r="C234" s="128"/>
      <c r="D234" s="128"/>
      <c r="E234" s="128"/>
      <c r="F234" s="128"/>
      <c r="G234" s="128"/>
      <c r="H234" s="128"/>
      <c r="I234" s="128"/>
      <c r="J234" s="128"/>
      <c r="K234" s="128"/>
      <c r="L234" s="128"/>
      <c r="M234" s="128"/>
      <c r="N234" s="128"/>
      <c r="O234" s="181">
        <v>16096.0</v>
      </c>
      <c r="P234" s="181">
        <v>16348.0</v>
      </c>
      <c r="Q234" s="128"/>
      <c r="R234" s="128"/>
      <c r="S234" s="181">
        <v>677.0</v>
      </c>
      <c r="T234" s="128"/>
      <c r="U234" s="181">
        <v>14811.0</v>
      </c>
      <c r="V234" s="174">
        <v>677.0</v>
      </c>
      <c r="W234" s="174">
        <v>14910.0</v>
      </c>
      <c r="Y234" s="174">
        <v>23.0</v>
      </c>
      <c r="Z234" s="182">
        <v>62.0</v>
      </c>
      <c r="AE234" s="174">
        <v>229.0</v>
      </c>
      <c r="AF234" s="174">
        <v>14.0</v>
      </c>
      <c r="AH234" s="128"/>
      <c r="AI234" s="183">
        <v>43943.54861111111</v>
      </c>
      <c r="AJ234" s="162"/>
      <c r="AK234" s="162"/>
      <c r="AL234" s="162"/>
      <c r="AM234" s="128"/>
      <c r="AN234" s="181" t="s">
        <v>311</v>
      </c>
      <c r="AQ234" s="128"/>
      <c r="AR234" s="128"/>
      <c r="AS234" s="128"/>
      <c r="AT234" s="128"/>
      <c r="AU234" s="128"/>
      <c r="AV234" s="128"/>
    </row>
    <row r="235" ht="16.5" customHeight="1">
      <c r="A235" s="180">
        <v>43942.0</v>
      </c>
      <c r="B235" s="181" t="s">
        <v>206</v>
      </c>
      <c r="C235" s="128"/>
      <c r="D235" s="128"/>
      <c r="E235" s="128"/>
      <c r="F235" s="128"/>
      <c r="G235" s="128"/>
      <c r="H235" s="128"/>
      <c r="I235" s="128"/>
      <c r="J235" s="128"/>
      <c r="K235" s="128"/>
      <c r="L235" s="128"/>
      <c r="M235" s="128"/>
      <c r="N235" s="128"/>
      <c r="O235" s="181">
        <v>15419.0</v>
      </c>
      <c r="P235" s="181">
        <v>15642.0</v>
      </c>
      <c r="Q235" s="128"/>
      <c r="R235" s="128"/>
      <c r="S235" s="181">
        <v>644.0</v>
      </c>
      <c r="T235" s="128"/>
      <c r="U235" s="181">
        <v>14230.0</v>
      </c>
      <c r="V235" s="174">
        <v>644.0</v>
      </c>
      <c r="W235" s="174">
        <v>14343.0</v>
      </c>
      <c r="Y235" s="174">
        <v>17.0</v>
      </c>
      <c r="Z235" s="182">
        <v>54.0</v>
      </c>
      <c r="AE235" s="174">
        <v>214.0</v>
      </c>
      <c r="AF235" s="174">
        <v>13.0</v>
      </c>
      <c r="AH235" s="128"/>
      <c r="AI235" s="183">
        <v>43941.55347222222</v>
      </c>
      <c r="AJ235" s="162"/>
      <c r="AK235" s="162"/>
      <c r="AL235" s="162"/>
      <c r="AM235" s="128"/>
      <c r="AN235" s="181" t="s">
        <v>311</v>
      </c>
      <c r="AQ235" s="128"/>
      <c r="AR235" s="128"/>
      <c r="AS235" s="128"/>
      <c r="AT235" s="128"/>
      <c r="AU235" s="128"/>
      <c r="AV235" s="128"/>
    </row>
    <row r="236" ht="16.5" customHeight="1">
      <c r="A236" s="180">
        <v>43941.0</v>
      </c>
      <c r="B236" s="181" t="s">
        <v>206</v>
      </c>
      <c r="C236" s="128"/>
      <c r="D236" s="128"/>
      <c r="E236" s="128"/>
      <c r="F236" s="128"/>
      <c r="G236" s="128"/>
      <c r="H236" s="128"/>
      <c r="I236" s="128"/>
      <c r="J236" s="128"/>
      <c r="K236" s="128"/>
      <c r="L236" s="128"/>
      <c r="M236" s="128"/>
      <c r="N236" s="128"/>
      <c r="O236" s="181">
        <v>15150.0</v>
      </c>
      <c r="P236" s="181">
        <v>15370.0</v>
      </c>
      <c r="Q236" s="128"/>
      <c r="R236" s="128"/>
      <c r="S236" s="181">
        <v>626.0</v>
      </c>
      <c r="T236" s="128"/>
      <c r="U236" s="181">
        <v>14028.0</v>
      </c>
      <c r="V236" s="174">
        <v>626.0</v>
      </c>
      <c r="W236" s="174">
        <v>14120.0</v>
      </c>
      <c r="Y236" s="174">
        <v>17.0</v>
      </c>
      <c r="Z236" s="182">
        <v>53.0</v>
      </c>
      <c r="AE236" s="174">
        <v>189.0</v>
      </c>
      <c r="AF236" s="174">
        <v>13.0</v>
      </c>
      <c r="AH236" s="128"/>
      <c r="AI236" s="183">
        <v>43941.54166666667</v>
      </c>
      <c r="AJ236" s="162"/>
      <c r="AK236" s="162"/>
      <c r="AL236" s="162"/>
      <c r="AM236" s="128"/>
      <c r="AN236" s="181" t="s">
        <v>311</v>
      </c>
      <c r="AQ236" s="128"/>
      <c r="AR236" s="128"/>
      <c r="AS236" s="128"/>
      <c r="AT236" s="128"/>
      <c r="AU236" s="128"/>
      <c r="AV236" s="128"/>
    </row>
    <row r="237" ht="16.5" customHeight="1">
      <c r="A237" s="180">
        <v>43940.0</v>
      </c>
      <c r="B237" s="181" t="s">
        <v>206</v>
      </c>
      <c r="C237" s="128"/>
      <c r="D237" s="128"/>
      <c r="E237" s="128"/>
      <c r="F237" s="128"/>
      <c r="G237" s="128"/>
      <c r="H237" s="128"/>
      <c r="I237" s="128"/>
      <c r="J237" s="128"/>
      <c r="K237" s="128"/>
      <c r="L237" s="128"/>
      <c r="M237" s="128"/>
      <c r="N237" s="128"/>
      <c r="O237" s="181">
        <v>14257.0</v>
      </c>
      <c r="P237" s="181">
        <v>14458.0</v>
      </c>
      <c r="Q237" s="128"/>
      <c r="R237" s="128"/>
      <c r="S237" s="181">
        <v>584.0</v>
      </c>
      <c r="T237" s="128"/>
      <c r="U237" s="181">
        <v>13277.0</v>
      </c>
      <c r="V237" s="174">
        <v>584.0</v>
      </c>
      <c r="W237" s="174">
        <v>13045.0</v>
      </c>
      <c r="Y237" s="174">
        <v>15.0</v>
      </c>
      <c r="Z237" s="182">
        <v>51.0</v>
      </c>
      <c r="AE237" s="174">
        <v>189.0</v>
      </c>
      <c r="AF237" s="174">
        <v>10.0</v>
      </c>
      <c r="AH237" s="128"/>
      <c r="AI237" s="183">
        <v>43940.54166666667</v>
      </c>
      <c r="AJ237" s="162"/>
      <c r="AK237" s="162"/>
      <c r="AL237" s="162"/>
      <c r="AM237" s="128"/>
      <c r="AN237" s="181" t="s">
        <v>311</v>
      </c>
      <c r="AR237" s="128"/>
      <c r="AS237" s="128"/>
      <c r="AT237" s="128"/>
      <c r="AU237" s="128"/>
      <c r="AV237" s="128"/>
    </row>
    <row r="238" ht="16.5" customHeight="1">
      <c r="A238" s="180">
        <v>43939.0</v>
      </c>
      <c r="B238" s="181" t="s">
        <v>206</v>
      </c>
      <c r="C238" s="128"/>
      <c r="D238" s="128"/>
      <c r="E238" s="128"/>
      <c r="F238" s="128"/>
      <c r="G238" s="128"/>
      <c r="H238" s="128"/>
      <c r="I238" s="128"/>
      <c r="J238" s="128"/>
      <c r="K238" s="128"/>
      <c r="L238" s="128"/>
      <c r="M238" s="128"/>
      <c r="N238" s="128"/>
      <c r="O238" s="181">
        <v>13325.0</v>
      </c>
      <c r="P238" s="181">
        <v>13503.0</v>
      </c>
      <c r="Q238" s="128"/>
      <c r="R238" s="128"/>
      <c r="S238" s="181">
        <v>528.0</v>
      </c>
      <c r="T238" s="128"/>
      <c r="U238" s="181">
        <v>12459.0</v>
      </c>
      <c r="V238" s="174">
        <v>528.0</v>
      </c>
      <c r="W238" s="174">
        <v>12435.0</v>
      </c>
      <c r="Y238" s="174">
        <v>13.0</v>
      </c>
      <c r="Z238" s="182">
        <v>47.0</v>
      </c>
      <c r="AE238" s="174">
        <v>183.0</v>
      </c>
      <c r="AF238" s="174">
        <v>9.0</v>
      </c>
      <c r="AH238" s="128"/>
      <c r="AI238" s="183">
        <v>43939.54722222222</v>
      </c>
      <c r="AJ238" s="162"/>
      <c r="AK238" s="162"/>
      <c r="AL238" s="162"/>
      <c r="AM238" s="128"/>
      <c r="AN238" s="181" t="s">
        <v>311</v>
      </c>
      <c r="AQ238" s="128"/>
      <c r="AR238" s="128"/>
      <c r="AS238" s="128"/>
      <c r="AT238" s="128"/>
      <c r="AU238" s="128"/>
      <c r="AV238" s="128"/>
    </row>
    <row r="239" ht="16.5" customHeight="1">
      <c r="A239" s="180">
        <v>43938.0</v>
      </c>
      <c r="B239" s="181" t="s">
        <v>206</v>
      </c>
      <c r="C239" s="128"/>
      <c r="D239" s="128"/>
      <c r="E239" s="128"/>
      <c r="F239" s="128"/>
      <c r="G239" s="128"/>
      <c r="H239" s="128"/>
      <c r="I239" s="128"/>
      <c r="J239" s="128"/>
      <c r="K239" s="128"/>
      <c r="L239" s="128"/>
      <c r="M239" s="128"/>
      <c r="N239" s="128"/>
      <c r="O239" s="181">
        <v>12629.0</v>
      </c>
      <c r="P239" s="181">
        <v>12790.0</v>
      </c>
      <c r="Q239" s="128"/>
      <c r="R239" s="128"/>
      <c r="S239" s="181">
        <v>438.0</v>
      </c>
      <c r="T239" s="128"/>
      <c r="U239" s="181">
        <v>11825.0</v>
      </c>
      <c r="V239" s="174">
        <v>438.0</v>
      </c>
      <c r="W239" s="174">
        <v>11903.0</v>
      </c>
      <c r="Y239" s="174">
        <v>16.0</v>
      </c>
      <c r="Z239" s="182">
        <v>47.0</v>
      </c>
      <c r="AE239" s="174">
        <v>172.0</v>
      </c>
      <c r="AF239" s="174">
        <v>9.0</v>
      </c>
      <c r="AH239" s="128"/>
      <c r="AI239" s="183">
        <v>43938.54166666667</v>
      </c>
      <c r="AJ239" s="162"/>
      <c r="AK239" s="162"/>
      <c r="AL239" s="162"/>
      <c r="AM239" s="128"/>
      <c r="AN239" s="181" t="s">
        <v>311</v>
      </c>
      <c r="AQ239" s="128"/>
      <c r="AR239" s="128"/>
      <c r="AS239" s="128"/>
      <c r="AT239" s="128"/>
      <c r="AU239" s="128"/>
      <c r="AV239" s="128"/>
    </row>
    <row r="240" ht="16.5" customHeight="1">
      <c r="A240" s="180">
        <v>43937.0</v>
      </c>
      <c r="B240" s="181" t="s">
        <v>206</v>
      </c>
      <c r="C240" s="128"/>
      <c r="D240" s="128"/>
      <c r="E240" s="128"/>
      <c r="F240" s="128"/>
      <c r="G240" s="128"/>
      <c r="H240" s="128"/>
      <c r="I240" s="128"/>
      <c r="J240" s="128"/>
      <c r="K240" s="128"/>
      <c r="L240" s="128"/>
      <c r="M240" s="128"/>
      <c r="N240" s="128"/>
      <c r="O240" s="181">
        <v>11810.0</v>
      </c>
      <c r="P240" s="181">
        <v>11932.0</v>
      </c>
      <c r="Q240" s="128"/>
      <c r="R240" s="128"/>
      <c r="S240" s="181">
        <v>392.0</v>
      </c>
      <c r="T240" s="128"/>
      <c r="U240" s="181">
        <v>11114.0</v>
      </c>
      <c r="V240" s="174">
        <v>392.0</v>
      </c>
      <c r="W240" s="174">
        <v>11311.0</v>
      </c>
      <c r="Y240" s="174">
        <v>14.0</v>
      </c>
      <c r="Z240" s="182">
        <v>45.0</v>
      </c>
      <c r="AE240" s="174">
        <v>163.0</v>
      </c>
      <c r="AF240" s="174">
        <v>9.0</v>
      </c>
      <c r="AH240" s="128"/>
      <c r="AI240" s="183">
        <v>43937.54166666667</v>
      </c>
      <c r="AJ240" s="162"/>
      <c r="AK240" s="162"/>
      <c r="AL240" s="162"/>
      <c r="AM240" s="128"/>
      <c r="AN240" s="181" t="s">
        <v>311</v>
      </c>
      <c r="AQ240" s="128"/>
      <c r="AR240" s="128"/>
      <c r="AS240" s="128"/>
      <c r="AT240" s="128"/>
      <c r="AU240" s="128"/>
      <c r="AV240" s="128"/>
    </row>
    <row r="241" ht="16.5" customHeight="1">
      <c r="A241" s="180">
        <v>43936.0</v>
      </c>
      <c r="B241" s="181" t="s">
        <v>206</v>
      </c>
      <c r="C241" s="128"/>
      <c r="D241" s="128"/>
      <c r="E241" s="128"/>
      <c r="F241" s="128"/>
      <c r="G241" s="128"/>
      <c r="H241" s="128"/>
      <c r="I241" s="128"/>
      <c r="J241" s="128"/>
      <c r="K241" s="128"/>
      <c r="L241" s="128"/>
      <c r="M241" s="128"/>
      <c r="N241" s="128"/>
      <c r="O241" s="181">
        <v>11410.0</v>
      </c>
      <c r="P241" s="181">
        <v>11519.0</v>
      </c>
      <c r="Q241" s="128"/>
      <c r="R241" s="128"/>
      <c r="S241" s="181">
        <v>364.0</v>
      </c>
      <c r="T241" s="128"/>
      <c r="U241" s="181">
        <v>10772.0</v>
      </c>
      <c r="V241" s="174">
        <v>364.0</v>
      </c>
      <c r="W241" s="174">
        <v>10952.0</v>
      </c>
      <c r="Y241" s="174">
        <v>13.0</v>
      </c>
      <c r="Z241" s="182">
        <v>44.0</v>
      </c>
      <c r="AE241" s="174">
        <v>142.0</v>
      </c>
      <c r="AF241" s="174">
        <v>9.0</v>
      </c>
      <c r="AH241" s="128"/>
      <c r="AI241" s="183">
        <v>43936.54166666667</v>
      </c>
      <c r="AJ241" s="162"/>
      <c r="AK241" s="162"/>
      <c r="AL241" s="162"/>
      <c r="AM241" s="128"/>
      <c r="AN241" s="181" t="s">
        <v>311</v>
      </c>
      <c r="AQ241" s="128"/>
      <c r="AR241" s="128"/>
      <c r="AS241" s="128"/>
      <c r="AT241" s="128"/>
      <c r="AU241" s="128"/>
      <c r="AV241" s="128"/>
    </row>
    <row r="242" ht="16.5" customHeight="1">
      <c r="A242" s="180">
        <v>43935.0</v>
      </c>
      <c r="B242" s="181" t="s">
        <v>206</v>
      </c>
      <c r="C242" s="128"/>
      <c r="D242" s="128"/>
      <c r="E242" s="128"/>
      <c r="F242" s="128"/>
      <c r="G242" s="128"/>
      <c r="H242" s="128"/>
      <c r="I242" s="128"/>
      <c r="J242" s="128"/>
      <c r="K242" s="128"/>
      <c r="L242" s="128"/>
      <c r="M242" s="128"/>
      <c r="N242" s="128"/>
      <c r="O242" s="181">
        <v>11070.0</v>
      </c>
      <c r="P242" s="181">
        <v>11169.0</v>
      </c>
      <c r="Q242" s="128"/>
      <c r="R242" s="128"/>
      <c r="S242" s="181">
        <v>341.0</v>
      </c>
      <c r="T242" s="128"/>
      <c r="U242" s="181">
        <v>10492.0</v>
      </c>
      <c r="V242" s="174">
        <v>341.0</v>
      </c>
      <c r="W242" s="174">
        <v>10575.0</v>
      </c>
      <c r="Y242" s="174">
        <v>13.0</v>
      </c>
      <c r="Z242" s="182">
        <v>42.0</v>
      </c>
      <c r="AE242" s="174">
        <v>138.0</v>
      </c>
      <c r="AF242" s="174">
        <v>9.0</v>
      </c>
      <c r="AH242" s="128"/>
      <c r="AI242" s="183">
        <v>43935.54166666667</v>
      </c>
      <c r="AJ242" s="162"/>
      <c r="AK242" s="162"/>
      <c r="AL242" s="162"/>
      <c r="AM242" s="128"/>
      <c r="AN242" s="181" t="s">
        <v>311</v>
      </c>
      <c r="AQ242" s="128"/>
      <c r="AR242" s="128"/>
      <c r="AS242" s="128"/>
      <c r="AT242" s="128"/>
      <c r="AU242" s="128"/>
      <c r="AV242" s="128"/>
    </row>
    <row r="243" ht="16.5" customHeight="1">
      <c r="A243" s="180">
        <v>43934.0</v>
      </c>
      <c r="B243" s="181" t="s">
        <v>206</v>
      </c>
      <c r="C243" s="128"/>
      <c r="D243" s="128"/>
      <c r="E243" s="128"/>
      <c r="F243" s="128"/>
      <c r="G243" s="128"/>
      <c r="H243" s="128"/>
      <c r="I243" s="128"/>
      <c r="J243" s="128"/>
      <c r="K243" s="128"/>
      <c r="L243" s="128"/>
      <c r="M243" s="128"/>
      <c r="N243" s="128"/>
      <c r="O243" s="181">
        <v>10864.0</v>
      </c>
      <c r="P243" s="181">
        <v>10960.0</v>
      </c>
      <c r="Q243" s="128"/>
      <c r="R243" s="128"/>
      <c r="S243" s="181">
        <v>331.0</v>
      </c>
      <c r="T243" s="128"/>
      <c r="U243" s="181">
        <v>10307.0</v>
      </c>
      <c r="V243" s="174">
        <v>331.0</v>
      </c>
      <c r="W243" s="174">
        <v>10450.0</v>
      </c>
      <c r="Y243" s="174">
        <v>13.0</v>
      </c>
      <c r="Z243" s="182">
        <v>40.0</v>
      </c>
      <c r="AE243" s="174">
        <v>127.0</v>
      </c>
      <c r="AF243" s="174">
        <v>8.0</v>
      </c>
      <c r="AH243" s="128"/>
      <c r="AI243" s="183">
        <v>43934.54166666667</v>
      </c>
      <c r="AJ243" s="162"/>
      <c r="AK243" s="162"/>
      <c r="AL243" s="162"/>
      <c r="AM243" s="128"/>
      <c r="AN243" s="181" t="s">
        <v>311</v>
      </c>
      <c r="AR243" s="128"/>
      <c r="AS243" s="128"/>
      <c r="AT243" s="128"/>
      <c r="AU243" s="128"/>
      <c r="AV243" s="128"/>
    </row>
    <row r="244" ht="16.5" customHeight="1">
      <c r="A244" s="180">
        <v>43933.0</v>
      </c>
      <c r="B244" s="181" t="s">
        <v>206</v>
      </c>
      <c r="C244" s="128"/>
      <c r="D244" s="128"/>
      <c r="E244" s="128"/>
      <c r="F244" s="128"/>
      <c r="G244" s="128"/>
      <c r="H244" s="128"/>
      <c r="I244" s="128"/>
      <c r="J244" s="128"/>
      <c r="K244" s="128"/>
      <c r="L244" s="128"/>
      <c r="M244" s="128"/>
      <c r="N244" s="128"/>
      <c r="O244" s="181">
        <v>10407.0</v>
      </c>
      <c r="P244" s="181">
        <v>10495.0</v>
      </c>
      <c r="Q244" s="128"/>
      <c r="R244" s="128"/>
      <c r="S244" s="181">
        <v>308.0</v>
      </c>
      <c r="T244" s="128"/>
      <c r="U244" s="181">
        <v>9884.0</v>
      </c>
      <c r="V244" s="174">
        <v>308.0</v>
      </c>
      <c r="W244" s="174">
        <v>10042.0</v>
      </c>
      <c r="Y244" s="174">
        <v>12.0</v>
      </c>
      <c r="Z244" s="182">
        <v>39.0</v>
      </c>
      <c r="AE244" s="174">
        <v>121.0</v>
      </c>
      <c r="AF244" s="174">
        <v>8.0</v>
      </c>
      <c r="AH244" s="128"/>
      <c r="AI244" s="183">
        <v>43933.54027777778</v>
      </c>
      <c r="AJ244" s="162"/>
      <c r="AK244" s="162"/>
      <c r="AL244" s="162"/>
      <c r="AM244" s="128"/>
      <c r="AN244" s="181" t="s">
        <v>311</v>
      </c>
      <c r="AR244" s="128"/>
      <c r="AS244" s="128"/>
      <c r="AT244" s="128"/>
      <c r="AU244" s="128"/>
      <c r="AV244" s="128"/>
    </row>
    <row r="245" ht="16.5" customHeight="1">
      <c r="A245" s="180">
        <v>43932.0</v>
      </c>
      <c r="B245" s="181" t="s">
        <v>206</v>
      </c>
      <c r="C245" s="128"/>
      <c r="D245" s="128"/>
      <c r="E245" s="128"/>
      <c r="F245" s="128"/>
      <c r="G245" s="128"/>
      <c r="H245" s="128"/>
      <c r="I245" s="128"/>
      <c r="J245" s="128"/>
      <c r="K245" s="128"/>
      <c r="L245" s="128"/>
      <c r="M245" s="128"/>
      <c r="N245" s="128"/>
      <c r="O245" s="181">
        <v>10011.0</v>
      </c>
      <c r="P245" s="181">
        <v>10094.0</v>
      </c>
      <c r="Q245" s="128"/>
      <c r="R245" s="128"/>
      <c r="S245" s="181">
        <v>293.0</v>
      </c>
      <c r="T245" s="128"/>
      <c r="U245" s="181">
        <v>9517.0</v>
      </c>
      <c r="V245" s="174">
        <v>293.0</v>
      </c>
      <c r="W245" s="174">
        <v>9787.0</v>
      </c>
      <c r="Y245" s="174">
        <v>10.0</v>
      </c>
      <c r="Z245" s="182">
        <v>36.0</v>
      </c>
      <c r="AE245" s="174">
        <v>119.0</v>
      </c>
      <c r="AF245" s="174">
        <v>7.0</v>
      </c>
      <c r="AH245" s="128"/>
      <c r="AI245" s="183">
        <v>43932.54166666667</v>
      </c>
      <c r="AJ245" s="162"/>
      <c r="AK245" s="162"/>
      <c r="AL245" s="162"/>
      <c r="AM245" s="128"/>
      <c r="AN245" s="181" t="s">
        <v>311</v>
      </c>
      <c r="AR245" s="128"/>
      <c r="AS245" s="128"/>
      <c r="AT245" s="128"/>
      <c r="AU245" s="128"/>
      <c r="AV245" s="128"/>
    </row>
    <row r="246" ht="16.5" customHeight="1">
      <c r="A246" s="180">
        <v>43931.0</v>
      </c>
      <c r="B246" s="181" t="s">
        <v>206</v>
      </c>
      <c r="C246" s="128"/>
      <c r="D246" s="128"/>
      <c r="E246" s="128"/>
      <c r="F246" s="128"/>
      <c r="G246" s="128"/>
      <c r="H246" s="128"/>
      <c r="I246" s="128"/>
      <c r="J246" s="128"/>
      <c r="K246" s="128"/>
      <c r="L246" s="128"/>
      <c r="M246" s="128"/>
      <c r="N246" s="128"/>
      <c r="O246" s="181">
        <v>9401.0</v>
      </c>
      <c r="P246" s="181">
        <v>9478.0</v>
      </c>
      <c r="Q246" s="128"/>
      <c r="R246" s="128"/>
      <c r="S246" s="181">
        <v>278.0</v>
      </c>
      <c r="T246" s="128"/>
      <c r="U246" s="181">
        <v>8956.0</v>
      </c>
      <c r="V246" s="174">
        <v>278.0</v>
      </c>
      <c r="W246" s="174">
        <v>9330.0</v>
      </c>
      <c r="Y246" s="174">
        <v>13.0</v>
      </c>
      <c r="Z246" s="182">
        <v>36.0</v>
      </c>
      <c r="AE246" s="174">
        <v>105.0</v>
      </c>
      <c r="AF246" s="174">
        <v>6.0</v>
      </c>
      <c r="AH246" s="128"/>
      <c r="AI246" s="183">
        <v>43931.54166666667</v>
      </c>
      <c r="AJ246" s="162"/>
      <c r="AK246" s="162"/>
      <c r="AL246" s="162"/>
      <c r="AM246" s="128"/>
      <c r="AN246" s="181" t="s">
        <v>311</v>
      </c>
      <c r="AR246" s="128"/>
      <c r="AS246" s="128"/>
      <c r="AT246" s="128"/>
      <c r="AU246" s="128"/>
      <c r="AV246" s="128"/>
    </row>
    <row r="247" ht="16.5" customHeight="1">
      <c r="A247" s="180">
        <v>43930.0</v>
      </c>
      <c r="B247" s="181" t="s">
        <v>206</v>
      </c>
      <c r="C247" s="128"/>
      <c r="D247" s="128"/>
      <c r="E247" s="128"/>
      <c r="F247" s="128"/>
      <c r="G247" s="128"/>
      <c r="H247" s="128"/>
      <c r="I247" s="128"/>
      <c r="J247" s="128"/>
      <c r="K247" s="128"/>
      <c r="L247" s="128"/>
      <c r="M247" s="128"/>
      <c r="N247" s="128"/>
      <c r="O247" s="181">
        <v>8974.0</v>
      </c>
      <c r="P247" s="181">
        <v>9046.0</v>
      </c>
      <c r="Q247" s="128"/>
      <c r="R247" s="128"/>
      <c r="S247" s="181">
        <v>269.0</v>
      </c>
      <c r="T247" s="128"/>
      <c r="U247" s="181">
        <v>8557.0</v>
      </c>
      <c r="V247" s="174">
        <v>269.0</v>
      </c>
      <c r="W247" s="174">
        <v>8721.0</v>
      </c>
      <c r="Y247" s="174">
        <v>14.0</v>
      </c>
      <c r="Z247" s="182">
        <v>34.0</v>
      </c>
      <c r="AE247" s="174">
        <v>101.0</v>
      </c>
      <c r="AF247" s="174">
        <v>5.0</v>
      </c>
      <c r="AH247" s="128"/>
      <c r="AI247" s="183">
        <v>43930.54166666667</v>
      </c>
      <c r="AJ247" s="162"/>
      <c r="AK247" s="162"/>
      <c r="AL247" s="162"/>
      <c r="AM247" s="128"/>
      <c r="AN247" s="181" t="s">
        <v>311</v>
      </c>
      <c r="AR247" s="128"/>
      <c r="AS247" s="128"/>
      <c r="AT247" s="128"/>
      <c r="AU247" s="128"/>
      <c r="AV247" s="128"/>
    </row>
    <row r="248" ht="16.5" customHeight="1">
      <c r="A248" s="180">
        <v>43929.0</v>
      </c>
      <c r="B248" s="181" t="s">
        <v>206</v>
      </c>
      <c r="C248" s="128"/>
      <c r="D248" s="128"/>
      <c r="E248" s="128"/>
      <c r="F248" s="128"/>
      <c r="G248" s="128"/>
      <c r="H248" s="128"/>
      <c r="I248" s="128"/>
      <c r="J248" s="128"/>
      <c r="K248" s="128"/>
      <c r="L248" s="128"/>
      <c r="M248" s="128"/>
      <c r="N248" s="128"/>
      <c r="O248" s="181">
        <v>8431.0</v>
      </c>
      <c r="P248" s="181">
        <v>8496.0</v>
      </c>
      <c r="Q248" s="128"/>
      <c r="R248" s="128"/>
      <c r="S248" s="181">
        <v>251.0</v>
      </c>
      <c r="T248" s="128"/>
      <c r="U248" s="181">
        <v>8059.0</v>
      </c>
      <c r="V248" s="174">
        <v>251.0</v>
      </c>
      <c r="W248" s="174">
        <v>8301.0</v>
      </c>
      <c r="Y248" s="174">
        <v>16.0</v>
      </c>
      <c r="Z248" s="182">
        <v>34.0</v>
      </c>
      <c r="AE248" s="174">
        <v>98.0</v>
      </c>
      <c r="AF248" s="174">
        <v>4.0</v>
      </c>
      <c r="AH248" s="128"/>
      <c r="AI248" s="183">
        <v>43929.57916666666</v>
      </c>
      <c r="AJ248" s="162"/>
      <c r="AK248" s="162"/>
      <c r="AL248" s="162"/>
      <c r="AM248" s="128"/>
      <c r="AN248" s="181" t="s">
        <v>311</v>
      </c>
      <c r="AR248" s="128"/>
      <c r="AS248" s="128"/>
      <c r="AT248" s="128"/>
      <c r="AU248" s="128"/>
      <c r="AV248" s="128"/>
    </row>
    <row r="249" ht="16.5" customHeight="1">
      <c r="A249" s="180">
        <v>43928.0</v>
      </c>
      <c r="B249" s="181" t="s">
        <v>206</v>
      </c>
      <c r="C249" s="128"/>
      <c r="D249" s="128"/>
      <c r="E249" s="128"/>
      <c r="F249" s="128"/>
      <c r="G249" s="128"/>
      <c r="H249" s="128"/>
      <c r="I249" s="128"/>
      <c r="J249" s="128"/>
      <c r="K249" s="128"/>
      <c r="L249" s="128"/>
      <c r="M249" s="128"/>
      <c r="N249" s="128"/>
      <c r="O249" s="181">
        <v>7554.0</v>
      </c>
      <c r="P249" s="181">
        <v>7612.0</v>
      </c>
      <c r="Q249" s="128"/>
      <c r="R249" s="128"/>
      <c r="S249" s="181">
        <v>237.0</v>
      </c>
      <c r="T249" s="128"/>
      <c r="U249" s="181">
        <v>7231.0</v>
      </c>
      <c r="V249" s="174">
        <v>237.0</v>
      </c>
      <c r="W249" s="174">
        <v>7466.0</v>
      </c>
      <c r="Y249" s="174">
        <v>18.0</v>
      </c>
      <c r="Z249" s="182">
        <v>33.0</v>
      </c>
      <c r="AE249" s="174">
        <v>82.0</v>
      </c>
      <c r="AF249" s="174">
        <v>4.0</v>
      </c>
      <c r="AH249" s="128"/>
      <c r="AI249" s="183">
        <v>43928.54166666667</v>
      </c>
      <c r="AJ249" s="162"/>
      <c r="AK249" s="162"/>
      <c r="AL249" s="162"/>
      <c r="AM249" s="128"/>
      <c r="AN249" s="181" t="s">
        <v>311</v>
      </c>
      <c r="AR249" s="128"/>
      <c r="AS249" s="128"/>
      <c r="AT249" s="128"/>
      <c r="AU249" s="128"/>
      <c r="AV249" s="128"/>
    </row>
    <row r="250" ht="16.5" customHeight="1">
      <c r="A250" s="180">
        <v>43927.0</v>
      </c>
      <c r="B250" s="181" t="s">
        <v>206</v>
      </c>
      <c r="C250" s="128"/>
      <c r="D250" s="128"/>
      <c r="E250" s="128"/>
      <c r="F250" s="128"/>
      <c r="G250" s="128"/>
      <c r="H250" s="128"/>
      <c r="I250" s="128"/>
      <c r="J250" s="128"/>
      <c r="K250" s="128"/>
      <c r="L250" s="128"/>
      <c r="M250" s="128"/>
      <c r="N250" s="128"/>
      <c r="O250" s="181">
        <v>7117.0</v>
      </c>
      <c r="P250" s="181">
        <v>7169.0</v>
      </c>
      <c r="Q250" s="128"/>
      <c r="R250" s="128"/>
      <c r="S250" s="181">
        <v>225.0</v>
      </c>
      <c r="T250" s="128"/>
      <c r="U250" s="181">
        <v>6815.0</v>
      </c>
      <c r="V250" s="174">
        <v>225.0</v>
      </c>
      <c r="W250" s="174">
        <v>6988.0</v>
      </c>
      <c r="Y250" s="174">
        <v>19.0</v>
      </c>
      <c r="Z250" s="182">
        <v>32.0</v>
      </c>
      <c r="AE250" s="174">
        <v>74.0</v>
      </c>
      <c r="AF250" s="174">
        <v>3.0</v>
      </c>
      <c r="AH250" s="128"/>
      <c r="AI250" s="183">
        <v>43927.54513888889</v>
      </c>
      <c r="AJ250" s="162"/>
      <c r="AK250" s="162"/>
      <c r="AL250" s="162"/>
      <c r="AM250" s="128"/>
      <c r="AN250" s="181" t="s">
        <v>311</v>
      </c>
      <c r="AR250" s="128"/>
      <c r="AS250" s="128"/>
      <c r="AT250" s="128"/>
      <c r="AU250" s="128"/>
      <c r="AV250" s="128"/>
    </row>
    <row r="251" ht="16.5" customHeight="1">
      <c r="A251" s="180">
        <v>43926.0</v>
      </c>
      <c r="B251" s="181" t="s">
        <v>206</v>
      </c>
      <c r="C251" s="128"/>
      <c r="D251" s="128"/>
      <c r="E251" s="128"/>
      <c r="F251" s="128"/>
      <c r="G251" s="128"/>
      <c r="H251" s="128"/>
      <c r="I251" s="128"/>
      <c r="J251" s="128"/>
      <c r="K251" s="128"/>
      <c r="L251" s="128"/>
      <c r="M251" s="128"/>
      <c r="N251" s="128"/>
      <c r="O251" s="181">
        <v>6760.0</v>
      </c>
      <c r="P251" s="181">
        <v>6807.0</v>
      </c>
      <c r="Q251" s="128"/>
      <c r="R251" s="128"/>
      <c r="S251" s="181">
        <v>207.0</v>
      </c>
      <c r="T251" s="128"/>
      <c r="U251" s="181">
        <v>6476.0</v>
      </c>
      <c r="V251" s="174">
        <v>207.0</v>
      </c>
      <c r="W251" s="174">
        <v>6580.0</v>
      </c>
      <c r="Y251" s="174">
        <v>20.0</v>
      </c>
      <c r="Z251" s="182">
        <v>31.0</v>
      </c>
      <c r="AE251" s="174">
        <v>63.0</v>
      </c>
      <c r="AF251" s="174">
        <v>3.0</v>
      </c>
      <c r="AH251" s="128"/>
      <c r="AI251" s="183">
        <v>43926.535416666666</v>
      </c>
      <c r="AJ251" s="162"/>
      <c r="AK251" s="162"/>
      <c r="AL251" s="162"/>
      <c r="AM251" s="128"/>
      <c r="AN251" s="181" t="s">
        <v>311</v>
      </c>
      <c r="AR251" s="128"/>
      <c r="AS251" s="128"/>
      <c r="AT251" s="128"/>
      <c r="AU251" s="128"/>
      <c r="AV251" s="128"/>
    </row>
    <row r="252" ht="16.5" customHeight="1">
      <c r="A252" s="180">
        <v>43925.0</v>
      </c>
      <c r="B252" s="181" t="s">
        <v>206</v>
      </c>
      <c r="C252" s="128"/>
      <c r="D252" s="128"/>
      <c r="E252" s="128"/>
      <c r="F252" s="128"/>
      <c r="G252" s="128"/>
      <c r="H252" s="128"/>
      <c r="I252" s="128"/>
      <c r="J252" s="128"/>
      <c r="K252" s="128"/>
      <c r="L252" s="128"/>
      <c r="M252" s="128"/>
      <c r="N252" s="128"/>
      <c r="O252" s="181">
        <v>6320.0</v>
      </c>
      <c r="P252" s="181">
        <v>6361.0</v>
      </c>
      <c r="Q252" s="128"/>
      <c r="R252" s="128"/>
      <c r="S252" s="181">
        <v>186.0</v>
      </c>
      <c r="T252" s="128"/>
      <c r="U252" s="181">
        <v>6064.0</v>
      </c>
      <c r="V252" s="174">
        <v>186.0</v>
      </c>
      <c r="W252" s="174">
        <v>6021.0</v>
      </c>
      <c r="Z252" s="182">
        <v>30.0</v>
      </c>
      <c r="AE252" s="174">
        <v>63.0</v>
      </c>
      <c r="AF252" s="174">
        <v>3.0</v>
      </c>
      <c r="AH252" s="128"/>
      <c r="AI252" s="183">
        <v>43925.54166666667</v>
      </c>
      <c r="AJ252" s="162"/>
      <c r="AK252" s="162"/>
      <c r="AL252" s="162"/>
      <c r="AM252" s="128"/>
      <c r="AN252" s="181" t="s">
        <v>311</v>
      </c>
      <c r="AR252" s="128"/>
      <c r="AS252" s="128"/>
      <c r="AT252" s="128"/>
      <c r="AU252" s="128"/>
      <c r="AV252" s="128"/>
    </row>
    <row r="253" ht="16.5" customHeight="1">
      <c r="A253" s="180">
        <v>43924.0</v>
      </c>
      <c r="B253" s="181" t="s">
        <v>206</v>
      </c>
      <c r="C253" s="128"/>
      <c r="D253" s="128"/>
      <c r="E253" s="128"/>
      <c r="F253" s="128"/>
      <c r="G253" s="128"/>
      <c r="H253" s="128"/>
      <c r="I253" s="128"/>
      <c r="J253" s="128"/>
      <c r="K253" s="128"/>
      <c r="L253" s="128"/>
      <c r="M253" s="128"/>
      <c r="N253" s="128"/>
      <c r="O253" s="181">
        <v>5824.0</v>
      </c>
      <c r="P253" s="181">
        <v>5857.0</v>
      </c>
      <c r="Q253" s="128"/>
      <c r="R253" s="128"/>
      <c r="S253" s="181">
        <v>173.0</v>
      </c>
      <c r="T253" s="128"/>
      <c r="U253" s="181">
        <v>5598.0</v>
      </c>
      <c r="V253" s="174">
        <v>173.0</v>
      </c>
      <c r="W253" s="174">
        <v>5625.0</v>
      </c>
      <c r="Z253" s="182">
        <v>29.0</v>
      </c>
      <c r="AE253" s="174">
        <v>55.0</v>
      </c>
      <c r="AF253" s="174">
        <v>3.0</v>
      </c>
      <c r="AH253" s="128"/>
      <c r="AI253" s="183">
        <v>43924.57638888889</v>
      </c>
      <c r="AJ253" s="162"/>
      <c r="AK253" s="162"/>
      <c r="AL253" s="162"/>
      <c r="AM253" s="128"/>
      <c r="AN253" s="181" t="s">
        <v>311</v>
      </c>
      <c r="AR253" s="128"/>
      <c r="AS253" s="128"/>
      <c r="AT253" s="128"/>
      <c r="AU253" s="128"/>
      <c r="AV253" s="128"/>
    </row>
    <row r="254" ht="16.5" customHeight="1">
      <c r="A254" s="180">
        <v>43923.0</v>
      </c>
      <c r="B254" s="181" t="s">
        <v>206</v>
      </c>
      <c r="C254" s="128"/>
      <c r="D254" s="128"/>
      <c r="E254" s="128"/>
      <c r="F254" s="128"/>
      <c r="G254" s="128"/>
      <c r="H254" s="128"/>
      <c r="I254" s="128"/>
      <c r="J254" s="128"/>
      <c r="K254" s="128"/>
      <c r="L254" s="128"/>
      <c r="M254" s="128"/>
      <c r="N254" s="128"/>
      <c r="O254" s="181">
        <v>5289.0</v>
      </c>
      <c r="P254" s="181">
        <v>5321.0</v>
      </c>
      <c r="Q254" s="128"/>
      <c r="R254" s="128"/>
      <c r="S254" s="181">
        <v>159.0</v>
      </c>
      <c r="T254" s="128"/>
      <c r="U254" s="181">
        <v>5090.0</v>
      </c>
      <c r="V254" s="174">
        <v>159.0</v>
      </c>
      <c r="W254" s="174">
        <v>4821.0</v>
      </c>
      <c r="Z254" s="182">
        <v>28.0</v>
      </c>
      <c r="AE254" s="174">
        <v>43.0</v>
      </c>
      <c r="AF254" s="174">
        <v>3.0</v>
      </c>
      <c r="AH254" s="128"/>
      <c r="AI254" s="183">
        <v>43923.538888888885</v>
      </c>
      <c r="AJ254" s="162"/>
      <c r="AK254" s="162"/>
      <c r="AL254" s="162"/>
      <c r="AM254" s="128"/>
      <c r="AN254" s="181" t="s">
        <v>311</v>
      </c>
      <c r="AR254" s="128"/>
      <c r="AS254" s="128"/>
      <c r="AT254" s="128"/>
      <c r="AU254" s="128"/>
      <c r="AV254" s="128"/>
    </row>
    <row r="255" ht="16.5" customHeight="1">
      <c r="A255" s="180">
        <v>43922.0</v>
      </c>
      <c r="B255" s="181" t="s">
        <v>206</v>
      </c>
      <c r="C255" s="128"/>
      <c r="D255" s="128"/>
      <c r="E255" s="128"/>
      <c r="F255" s="128"/>
      <c r="G255" s="128"/>
      <c r="H255" s="128"/>
      <c r="I255" s="128"/>
      <c r="J255" s="128"/>
      <c r="K255" s="128"/>
      <c r="L255" s="128"/>
      <c r="M255" s="128"/>
      <c r="N255" s="128"/>
      <c r="O255" s="181">
        <v>4640.0</v>
      </c>
      <c r="P255" s="181">
        <v>4666.0</v>
      </c>
      <c r="Q255" s="128"/>
      <c r="R255" s="128"/>
      <c r="S255" s="181">
        <v>139.0</v>
      </c>
      <c r="T255" s="128"/>
      <c r="U255" s="181">
        <v>4478.0</v>
      </c>
      <c r="V255" s="174">
        <v>139.0</v>
      </c>
      <c r="W255" s="174">
        <v>4351.0</v>
      </c>
      <c r="Z255" s="182">
        <v>23.0</v>
      </c>
      <c r="AE255" s="174">
        <v>34.0</v>
      </c>
      <c r="AF255" s="174">
        <v>3.0</v>
      </c>
      <c r="AH255" s="128"/>
      <c r="AI255" s="183">
        <v>43922.5</v>
      </c>
      <c r="AJ255" s="162"/>
      <c r="AK255" s="162"/>
      <c r="AL255" s="162"/>
      <c r="AM255" s="128"/>
      <c r="AN255" s="181" t="s">
        <v>311</v>
      </c>
      <c r="AR255" s="128"/>
      <c r="AS255" s="128"/>
      <c r="AT255" s="128"/>
      <c r="AU255" s="128"/>
      <c r="AV255" s="128"/>
    </row>
    <row r="256" ht="16.5" customHeight="1">
      <c r="A256" s="180">
        <v>43921.0</v>
      </c>
      <c r="B256" s="181" t="s">
        <v>206</v>
      </c>
      <c r="C256" s="128"/>
      <c r="D256" s="128"/>
      <c r="E256" s="128"/>
      <c r="F256" s="128"/>
      <c r="G256" s="128"/>
      <c r="H256" s="128"/>
      <c r="I256" s="128"/>
      <c r="J256" s="128"/>
      <c r="K256" s="128"/>
      <c r="L256" s="128"/>
      <c r="M256" s="128"/>
      <c r="N256" s="128"/>
      <c r="O256" s="181">
        <v>4075.0</v>
      </c>
      <c r="P256" s="181">
        <v>4098.0</v>
      </c>
      <c r="Q256" s="128"/>
      <c r="R256" s="128"/>
      <c r="S256" s="181">
        <v>117.0</v>
      </c>
      <c r="T256" s="128"/>
      <c r="U256" s="181">
        <v>3942.0</v>
      </c>
      <c r="V256" s="174">
        <v>117.0</v>
      </c>
      <c r="W256" s="174">
        <v>4131.0</v>
      </c>
      <c r="Z256" s="182">
        <v>21.0</v>
      </c>
      <c r="AE256" s="174">
        <v>30.0</v>
      </c>
      <c r="AF256" s="174">
        <v>3.0</v>
      </c>
      <c r="AH256" s="128"/>
      <c r="AI256" s="183">
        <v>43921.75</v>
      </c>
      <c r="AJ256" s="162"/>
      <c r="AK256" s="162"/>
      <c r="AL256" s="162"/>
      <c r="AM256" s="128"/>
      <c r="AN256" s="181" t="s">
        <v>311</v>
      </c>
      <c r="AR256" s="128"/>
      <c r="AS256" s="128"/>
      <c r="AT256" s="128"/>
      <c r="AU256" s="128"/>
      <c r="AV256" s="128"/>
    </row>
    <row r="257" ht="16.5" customHeight="1">
      <c r="A257" s="180">
        <v>43920.0</v>
      </c>
      <c r="B257" s="181" t="s">
        <v>206</v>
      </c>
      <c r="C257" s="128"/>
      <c r="D257" s="128"/>
      <c r="E257" s="128"/>
      <c r="F257" s="128"/>
      <c r="G257" s="128"/>
      <c r="H257" s="128"/>
      <c r="I257" s="128"/>
      <c r="J257" s="128"/>
      <c r="K257" s="128"/>
      <c r="L257" s="128"/>
      <c r="M257" s="128"/>
      <c r="N257" s="128"/>
      <c r="O257" s="181">
        <v>3868.0</v>
      </c>
      <c r="P257" s="181">
        <v>3892.0</v>
      </c>
      <c r="Q257" s="128"/>
      <c r="R257" s="128"/>
      <c r="S257" s="181">
        <v>107.0</v>
      </c>
      <c r="T257" s="128"/>
      <c r="U257" s="181">
        <v>3743.0</v>
      </c>
      <c r="V257" s="174">
        <v>107.0</v>
      </c>
      <c r="W257" s="174">
        <v>3728.0</v>
      </c>
      <c r="Z257" s="182">
        <v>19.0</v>
      </c>
      <c r="AE257" s="174">
        <v>19.0</v>
      </c>
      <c r="AF257" s="174">
        <v>2.0</v>
      </c>
      <c r="AH257" s="128"/>
      <c r="AI257" s="183">
        <v>43920.5</v>
      </c>
      <c r="AJ257" s="162"/>
      <c r="AK257" s="162"/>
      <c r="AL257" s="162"/>
      <c r="AM257" s="128"/>
      <c r="AN257" s="181" t="s">
        <v>311</v>
      </c>
      <c r="AR257" s="128"/>
      <c r="AS257" s="128"/>
      <c r="AT257" s="128"/>
      <c r="AU257" s="128"/>
      <c r="AV257" s="128"/>
    </row>
    <row r="258" ht="16.5" customHeight="1">
      <c r="A258" s="180">
        <v>43919.0</v>
      </c>
      <c r="B258" s="181" t="s">
        <v>206</v>
      </c>
      <c r="C258" s="128"/>
      <c r="D258" s="128"/>
      <c r="E258" s="128"/>
      <c r="F258" s="128"/>
      <c r="G258" s="128"/>
      <c r="H258" s="128"/>
      <c r="I258" s="128"/>
      <c r="J258" s="128"/>
      <c r="K258" s="128"/>
      <c r="L258" s="128"/>
      <c r="M258" s="128"/>
      <c r="N258" s="128"/>
      <c r="O258" s="181">
        <v>3574.0</v>
      </c>
      <c r="P258" s="181">
        <v>3597.0</v>
      </c>
      <c r="Q258" s="128"/>
      <c r="R258" s="128"/>
      <c r="S258" s="181">
        <v>97.0</v>
      </c>
      <c r="T258" s="128"/>
      <c r="U258" s="181">
        <v>3459.0</v>
      </c>
      <c r="V258" s="174">
        <v>97.0</v>
      </c>
      <c r="W258" s="174">
        <v>3355.0</v>
      </c>
      <c r="Z258" s="182">
        <v>17.0</v>
      </c>
      <c r="AE258" s="174">
        <v>18.0</v>
      </c>
      <c r="AF258" s="174">
        <v>1.0</v>
      </c>
      <c r="AH258" s="128"/>
      <c r="AI258" s="183">
        <v>43919.5</v>
      </c>
      <c r="AJ258" s="162"/>
      <c r="AK258" s="162"/>
      <c r="AL258" s="162"/>
      <c r="AM258" s="128"/>
      <c r="AN258" s="181" t="s">
        <v>311</v>
      </c>
      <c r="AR258" s="128"/>
      <c r="AS258" s="128"/>
      <c r="AT258" s="128"/>
      <c r="AU258" s="128"/>
      <c r="AV258" s="128"/>
    </row>
    <row r="259" ht="16.5" customHeight="1">
      <c r="A259" s="180">
        <v>43918.0</v>
      </c>
      <c r="B259" s="181" t="s">
        <v>206</v>
      </c>
      <c r="C259" s="128"/>
      <c r="D259" s="128"/>
      <c r="E259" s="128"/>
      <c r="F259" s="128"/>
      <c r="G259" s="128"/>
      <c r="H259" s="128"/>
      <c r="I259" s="128"/>
      <c r="J259" s="128"/>
      <c r="K259" s="128"/>
      <c r="L259" s="128"/>
      <c r="M259" s="128"/>
      <c r="N259" s="128"/>
      <c r="O259" s="181">
        <v>3052.0</v>
      </c>
      <c r="P259" s="181">
        <v>3072.0</v>
      </c>
      <c r="Q259" s="128"/>
      <c r="R259" s="128"/>
      <c r="S259" s="181">
        <v>80.0</v>
      </c>
      <c r="T259" s="128"/>
      <c r="U259" s="181">
        <v>2957.0</v>
      </c>
      <c r="V259" s="174">
        <v>80.0</v>
      </c>
      <c r="W259" s="174">
        <v>2809.0</v>
      </c>
      <c r="Z259" s="182">
        <v>16.0</v>
      </c>
      <c r="AE259" s="174">
        <v>16.0</v>
      </c>
      <c r="AF259" s="174">
        <v>1.0</v>
      </c>
      <c r="AH259" s="128"/>
      <c r="AI259" s="183">
        <v>43918.5</v>
      </c>
      <c r="AJ259" s="162"/>
      <c r="AK259" s="162"/>
      <c r="AL259" s="162"/>
      <c r="AM259" s="128"/>
      <c r="AN259" s="181" t="s">
        <v>311</v>
      </c>
      <c r="AR259" s="128"/>
      <c r="AS259" s="128"/>
      <c r="AT259" s="128"/>
      <c r="AU259" s="128"/>
      <c r="AV259" s="128"/>
    </row>
    <row r="260" ht="16.5" customHeight="1">
      <c r="A260" s="180">
        <v>43917.0</v>
      </c>
      <c r="B260" s="181" t="s">
        <v>206</v>
      </c>
      <c r="C260" s="128"/>
      <c r="D260" s="128"/>
      <c r="E260" s="128"/>
      <c r="F260" s="128"/>
      <c r="G260" s="128"/>
      <c r="H260" s="128"/>
      <c r="I260" s="128"/>
      <c r="J260" s="128"/>
      <c r="K260" s="128"/>
      <c r="L260" s="128"/>
      <c r="M260" s="128"/>
      <c r="N260" s="128"/>
      <c r="O260" s="181">
        <v>2549.0</v>
      </c>
      <c r="P260" s="181">
        <v>2568.0</v>
      </c>
      <c r="Q260" s="128"/>
      <c r="R260" s="128"/>
      <c r="S260" s="181">
        <v>61.0</v>
      </c>
      <c r="T260" s="128"/>
      <c r="U260" s="181">
        <v>2482.0</v>
      </c>
      <c r="V260" s="174">
        <v>61.0</v>
      </c>
      <c r="W260" s="174">
        <v>2427.0</v>
      </c>
      <c r="Z260" s="182">
        <v>13.0</v>
      </c>
      <c r="AE260" s="174">
        <v>15.0</v>
      </c>
      <c r="AF260" s="174">
        <v>0.0</v>
      </c>
      <c r="AH260" s="128"/>
      <c r="AI260" s="183">
        <v>43917.48013888889</v>
      </c>
      <c r="AJ260" s="162"/>
      <c r="AK260" s="162"/>
      <c r="AL260" s="162"/>
      <c r="AM260" s="128"/>
      <c r="AN260" s="181" t="s">
        <v>311</v>
      </c>
      <c r="AR260" s="128"/>
      <c r="AS260" s="128"/>
      <c r="AT260" s="128"/>
      <c r="AU260" s="128"/>
      <c r="AV260" s="128"/>
    </row>
    <row r="261" ht="16.5" customHeight="1">
      <c r="A261" s="180">
        <v>43916.0</v>
      </c>
      <c r="B261" s="181" t="s">
        <v>206</v>
      </c>
      <c r="C261" s="128"/>
      <c r="D261" s="128"/>
      <c r="E261" s="128"/>
      <c r="F261" s="128"/>
      <c r="G261" s="128"/>
      <c r="H261" s="128"/>
      <c r="I261" s="128"/>
      <c r="J261" s="128"/>
      <c r="K261" s="128"/>
      <c r="L261" s="128"/>
      <c r="M261" s="128"/>
      <c r="N261" s="128"/>
      <c r="O261" s="181">
        <v>2087.0</v>
      </c>
      <c r="P261" s="181">
        <v>2105.0</v>
      </c>
      <c r="Q261" s="128"/>
      <c r="R261" s="128"/>
      <c r="S261" s="181">
        <v>52.0</v>
      </c>
      <c r="T261" s="128"/>
      <c r="U261" s="181">
        <v>2036.0</v>
      </c>
      <c r="V261" s="174">
        <v>52.0</v>
      </c>
      <c r="W261" s="174">
        <v>2039.0</v>
      </c>
      <c r="Z261" s="182">
        <v>10.0</v>
      </c>
      <c r="AF261" s="174">
        <v>0.0</v>
      </c>
      <c r="AH261" s="128"/>
      <c r="AI261" s="183">
        <v>43916.48402777778</v>
      </c>
      <c r="AJ261" s="162"/>
      <c r="AK261" s="162"/>
      <c r="AL261" s="162"/>
      <c r="AM261" s="128"/>
      <c r="AN261" s="181" t="s">
        <v>311</v>
      </c>
      <c r="AR261" s="128"/>
      <c r="AS261" s="128"/>
      <c r="AT261" s="128"/>
      <c r="AU261" s="128"/>
      <c r="AV261" s="128"/>
    </row>
    <row r="262" ht="16.5" customHeight="1">
      <c r="A262" s="180">
        <v>43915.0</v>
      </c>
      <c r="B262" s="181" t="s">
        <v>206</v>
      </c>
      <c r="C262" s="128"/>
      <c r="D262" s="128"/>
      <c r="E262" s="128"/>
      <c r="F262" s="128"/>
      <c r="G262" s="128"/>
      <c r="H262" s="128"/>
      <c r="I262" s="128"/>
      <c r="J262" s="128"/>
      <c r="K262" s="128"/>
      <c r="L262" s="128"/>
      <c r="M262" s="128"/>
      <c r="N262" s="128"/>
      <c r="O262" s="181">
        <v>1743.0</v>
      </c>
      <c r="P262" s="181">
        <v>1760.0</v>
      </c>
      <c r="Q262" s="128"/>
      <c r="R262" s="128"/>
      <c r="S262" s="181">
        <v>39.0</v>
      </c>
      <c r="T262" s="128"/>
      <c r="U262" s="181">
        <v>1701.0</v>
      </c>
      <c r="V262" s="174">
        <v>39.0</v>
      </c>
      <c r="W262" s="174">
        <v>1734.0</v>
      </c>
      <c r="Z262" s="182">
        <v>8.0</v>
      </c>
      <c r="AF262" s="174">
        <v>0.0</v>
      </c>
      <c r="AH262" s="128"/>
      <c r="AI262" s="183">
        <v>43915.49097222222</v>
      </c>
      <c r="AJ262" s="162"/>
      <c r="AK262" s="162"/>
      <c r="AL262" s="162"/>
      <c r="AM262" s="128"/>
      <c r="AN262" s="181" t="s">
        <v>311</v>
      </c>
      <c r="AR262" s="128"/>
      <c r="AS262" s="128"/>
      <c r="AT262" s="128"/>
      <c r="AU262" s="128"/>
      <c r="AV262" s="128"/>
    </row>
    <row r="263" ht="16.5" customHeight="1">
      <c r="A263" s="180">
        <v>43914.0</v>
      </c>
      <c r="B263" s="181" t="s">
        <v>206</v>
      </c>
      <c r="C263" s="128"/>
      <c r="D263" s="128"/>
      <c r="E263" s="128"/>
      <c r="F263" s="128"/>
      <c r="G263" s="128"/>
      <c r="H263" s="128"/>
      <c r="I263" s="128"/>
      <c r="J263" s="128"/>
      <c r="K263" s="128"/>
      <c r="L263" s="128"/>
      <c r="M263" s="128"/>
      <c r="N263" s="128"/>
      <c r="O263" s="181">
        <v>1456.0</v>
      </c>
      <c r="P263" s="181">
        <v>1474.0</v>
      </c>
      <c r="Q263" s="128"/>
      <c r="R263" s="128"/>
      <c r="S263" s="181">
        <v>33.0</v>
      </c>
      <c r="T263" s="128"/>
      <c r="U263" s="181">
        <v>1422.0</v>
      </c>
      <c r="V263" s="174">
        <v>33.0</v>
      </c>
      <c r="W263" s="174">
        <v>1454.0</v>
      </c>
      <c r="Z263" s="182">
        <v>5.0</v>
      </c>
      <c r="AF263" s="174">
        <v>0.0</v>
      </c>
      <c r="AH263" s="128"/>
      <c r="AI263" s="183">
        <v>43914.47013888889</v>
      </c>
      <c r="AJ263" s="162"/>
      <c r="AK263" s="162"/>
      <c r="AL263" s="162"/>
      <c r="AM263" s="128"/>
      <c r="AN263" s="181" t="s">
        <v>311</v>
      </c>
      <c r="AR263" s="128"/>
      <c r="AS263" s="128"/>
      <c r="AT263" s="128"/>
      <c r="AU263" s="128"/>
      <c r="AV263" s="128"/>
    </row>
    <row r="264" ht="16.5" customHeight="1">
      <c r="A264" s="180">
        <v>43913.0</v>
      </c>
      <c r="B264" s="181" t="s">
        <v>206</v>
      </c>
      <c r="C264" s="128"/>
      <c r="D264" s="128"/>
      <c r="E264" s="128"/>
      <c r="F264" s="128"/>
      <c r="G264" s="128"/>
      <c r="H264" s="128"/>
      <c r="I264" s="128"/>
      <c r="J264" s="128"/>
      <c r="K264" s="128"/>
      <c r="L264" s="128"/>
      <c r="M264" s="128"/>
      <c r="N264" s="128"/>
      <c r="O264" s="181">
        <v>1344.0</v>
      </c>
      <c r="P264" s="181">
        <v>1361.0</v>
      </c>
      <c r="Q264" s="128"/>
      <c r="R264" s="128"/>
      <c r="S264" s="181">
        <v>30.0</v>
      </c>
      <c r="T264" s="128"/>
      <c r="U264" s="181">
        <v>1317.0</v>
      </c>
      <c r="V264" s="174">
        <v>30.0</v>
      </c>
      <c r="W264" s="174">
        <v>1353.0</v>
      </c>
      <c r="Z264" s="182">
        <v>4.0</v>
      </c>
      <c r="AF264" s="174">
        <v>0.0</v>
      </c>
      <c r="AH264" s="128"/>
      <c r="AI264" s="183">
        <v>43913.507638888885</v>
      </c>
      <c r="AJ264" s="162"/>
      <c r="AK264" s="162"/>
      <c r="AL264" s="162"/>
      <c r="AM264" s="128"/>
      <c r="AN264" s="181" t="s">
        <v>311</v>
      </c>
      <c r="AR264" s="128"/>
      <c r="AS264" s="128"/>
      <c r="AT264" s="128"/>
      <c r="AU264" s="128"/>
      <c r="AV264" s="128"/>
    </row>
    <row r="265" ht="16.5" customHeight="1">
      <c r="A265" s="180">
        <v>43912.0</v>
      </c>
      <c r="B265" s="181" t="s">
        <v>206</v>
      </c>
      <c r="C265" s="128"/>
      <c r="D265" s="128"/>
      <c r="E265" s="128"/>
      <c r="F265" s="128"/>
      <c r="G265" s="128"/>
      <c r="H265" s="128"/>
      <c r="I265" s="128"/>
      <c r="J265" s="128"/>
      <c r="K265" s="128"/>
      <c r="L265" s="128"/>
      <c r="M265" s="128"/>
      <c r="N265" s="128"/>
      <c r="O265" s="181">
        <v>1246.0</v>
      </c>
      <c r="P265" s="181">
        <v>1263.0</v>
      </c>
      <c r="Q265" s="128"/>
      <c r="R265" s="128"/>
      <c r="S265" s="181">
        <v>28.0</v>
      </c>
      <c r="T265" s="128"/>
      <c r="U265" s="181">
        <v>1221.0</v>
      </c>
      <c r="V265" s="174">
        <v>28.0</v>
      </c>
      <c r="W265" s="174">
        <v>1260.0</v>
      </c>
      <c r="Z265" s="182">
        <v>3.0</v>
      </c>
      <c r="AF265" s="174">
        <v>0.0</v>
      </c>
      <c r="AH265" s="128"/>
      <c r="AI265" s="183">
        <v>43912.48541666666</v>
      </c>
      <c r="AJ265" s="162"/>
      <c r="AK265" s="162"/>
      <c r="AL265" s="162"/>
      <c r="AM265" s="128"/>
      <c r="AN265" s="128"/>
      <c r="AR265" s="128"/>
      <c r="AS265" s="128"/>
      <c r="AT265" s="128"/>
      <c r="AU265" s="128"/>
      <c r="AV265" s="128"/>
    </row>
    <row r="266" ht="16.5" customHeight="1">
      <c r="A266" s="180">
        <v>43911.0</v>
      </c>
      <c r="B266" s="181" t="s">
        <v>206</v>
      </c>
      <c r="C266" s="128"/>
      <c r="D266" s="128"/>
      <c r="E266" s="128"/>
      <c r="F266" s="128"/>
      <c r="G266" s="128"/>
      <c r="H266" s="128"/>
      <c r="I266" s="128"/>
      <c r="J266" s="128"/>
      <c r="K266" s="128"/>
      <c r="L266" s="128"/>
      <c r="M266" s="128"/>
      <c r="N266" s="128"/>
      <c r="O266" s="181">
        <v>1096.0</v>
      </c>
      <c r="P266" s="181">
        <v>1113.0</v>
      </c>
      <c r="Q266" s="128"/>
      <c r="R266" s="128"/>
      <c r="S266" s="181">
        <v>28.0</v>
      </c>
      <c r="T266" s="128"/>
      <c r="U266" s="181">
        <v>1075.0</v>
      </c>
      <c r="V266" s="174">
        <v>28.0</v>
      </c>
      <c r="W266" s="174">
        <v>1141.0</v>
      </c>
      <c r="Z266" s="182">
        <v>3.0</v>
      </c>
      <c r="AF266" s="174">
        <v>0.0</v>
      </c>
      <c r="AH266" s="128"/>
      <c r="AI266" s="183">
        <v>43911.49722222222</v>
      </c>
      <c r="AJ266" s="162"/>
      <c r="AK266" s="162"/>
      <c r="AL266" s="162"/>
      <c r="AM266" s="128"/>
      <c r="AN266" s="128"/>
      <c r="AR266" s="128"/>
      <c r="AS266" s="128"/>
      <c r="AT266" s="128"/>
      <c r="AU266" s="128"/>
      <c r="AV266" s="128"/>
    </row>
    <row r="267" ht="16.5" customHeight="1">
      <c r="A267" s="180">
        <v>43910.0</v>
      </c>
      <c r="B267" s="181" t="s">
        <v>206</v>
      </c>
      <c r="C267" s="128"/>
      <c r="D267" s="128"/>
      <c r="E267" s="128"/>
      <c r="F267" s="128"/>
      <c r="G267" s="128"/>
      <c r="H267" s="128"/>
      <c r="I267" s="128"/>
      <c r="J267" s="128"/>
      <c r="K267" s="128"/>
      <c r="L267" s="128"/>
      <c r="M267" s="128"/>
      <c r="N267" s="128"/>
      <c r="O267" s="181">
        <v>764.0</v>
      </c>
      <c r="P267" s="181">
        <v>778.0</v>
      </c>
      <c r="Q267" s="128"/>
      <c r="R267" s="128"/>
      <c r="S267" s="181">
        <v>20.0</v>
      </c>
      <c r="T267" s="128"/>
      <c r="U267" s="181">
        <v>748.0</v>
      </c>
      <c r="V267" s="174">
        <v>20.0</v>
      </c>
      <c r="W267" s="174">
        <v>800.0</v>
      </c>
      <c r="Z267" s="161"/>
      <c r="AF267" s="174">
        <v>0.0</v>
      </c>
      <c r="AH267" s="128"/>
      <c r="AI267" s="183">
        <v>43910.0</v>
      </c>
      <c r="AJ267" s="162"/>
      <c r="AK267" s="162"/>
      <c r="AL267" s="162"/>
      <c r="AM267" s="128"/>
      <c r="AN267" s="128"/>
      <c r="AR267" s="128"/>
      <c r="AS267" s="128"/>
      <c r="AT267" s="128"/>
      <c r="AU267" s="128"/>
      <c r="AV267" s="128"/>
    </row>
    <row r="268" ht="16.5" customHeight="1">
      <c r="A268" s="180">
        <v>43909.0</v>
      </c>
      <c r="B268" s="181" t="s">
        <v>206</v>
      </c>
      <c r="C268" s="128"/>
      <c r="D268" s="128"/>
      <c r="E268" s="128"/>
      <c r="F268" s="128"/>
      <c r="G268" s="128"/>
      <c r="H268" s="128"/>
      <c r="I268" s="128"/>
      <c r="J268" s="128"/>
      <c r="K268" s="128"/>
      <c r="L268" s="128"/>
      <c r="M268" s="128"/>
      <c r="N268" s="128"/>
      <c r="O268" s="181">
        <v>471.0</v>
      </c>
      <c r="P268" s="181">
        <v>487.0</v>
      </c>
      <c r="Q268" s="128"/>
      <c r="R268" s="128"/>
      <c r="S268" s="181">
        <v>15.0</v>
      </c>
      <c r="T268" s="128"/>
      <c r="U268" s="181">
        <v>460.0</v>
      </c>
      <c r="V268" s="174">
        <v>15.0</v>
      </c>
      <c r="W268" s="174">
        <v>493.0</v>
      </c>
      <c r="Z268" s="161"/>
      <c r="AF268" s="174">
        <v>0.0</v>
      </c>
      <c r="AH268" s="128"/>
      <c r="AI268" s="183">
        <v>43909.0</v>
      </c>
      <c r="AJ268" s="162"/>
      <c r="AK268" s="162"/>
      <c r="AL268" s="162"/>
      <c r="AM268" s="128"/>
      <c r="AN268" s="128"/>
      <c r="AR268" s="128"/>
      <c r="AS268" s="128"/>
      <c r="AT268" s="128"/>
      <c r="AU268" s="128"/>
      <c r="AV268" s="128"/>
    </row>
    <row r="269" ht="16.5" customHeight="1">
      <c r="A269" s="180">
        <v>43908.0</v>
      </c>
      <c r="B269" s="181" t="s">
        <v>206</v>
      </c>
      <c r="C269" s="128"/>
      <c r="D269" s="128"/>
      <c r="E269" s="128"/>
      <c r="F269" s="128"/>
      <c r="G269" s="128"/>
      <c r="H269" s="128"/>
      <c r="I269" s="128"/>
      <c r="J269" s="128"/>
      <c r="K269" s="128"/>
      <c r="L269" s="128"/>
      <c r="M269" s="128"/>
      <c r="N269" s="128"/>
      <c r="O269" s="181">
        <v>246.0</v>
      </c>
      <c r="P269" s="181">
        <v>259.0</v>
      </c>
      <c r="Q269" s="128"/>
      <c r="R269" s="128"/>
      <c r="S269" s="181">
        <v>6.0</v>
      </c>
      <c r="T269" s="128"/>
      <c r="U269" s="181">
        <v>239.0</v>
      </c>
      <c r="V269" s="174">
        <v>6.0</v>
      </c>
      <c r="W269" s="174">
        <v>268.0</v>
      </c>
      <c r="Z269" s="161"/>
      <c r="AF269" s="174">
        <v>0.0</v>
      </c>
      <c r="AH269" s="128"/>
      <c r="AI269" s="183">
        <v>43908.0</v>
      </c>
      <c r="AJ269" s="162"/>
      <c r="AK269" s="162"/>
      <c r="AL269" s="162"/>
      <c r="AM269" s="128"/>
      <c r="AN269" s="128"/>
      <c r="AR269" s="128"/>
      <c r="AS269" s="128"/>
      <c r="AT269" s="128"/>
      <c r="AU269" s="128"/>
      <c r="AV269" s="128"/>
    </row>
    <row r="270" ht="16.5" customHeight="1">
      <c r="A270" s="180">
        <v>43907.0</v>
      </c>
      <c r="B270" s="181" t="s">
        <v>206</v>
      </c>
      <c r="C270" s="128"/>
      <c r="D270" s="128"/>
      <c r="E270" s="128"/>
      <c r="F270" s="128"/>
      <c r="G270" s="128"/>
      <c r="H270" s="128"/>
      <c r="I270" s="128"/>
      <c r="J270" s="128"/>
      <c r="K270" s="128"/>
      <c r="L270" s="128"/>
      <c r="M270" s="128"/>
      <c r="N270" s="128"/>
      <c r="O270" s="181">
        <v>130.0</v>
      </c>
      <c r="P270" s="181">
        <v>143.0</v>
      </c>
      <c r="Q270" s="128"/>
      <c r="R270" s="128"/>
      <c r="S270" s="181">
        <v>1.0</v>
      </c>
      <c r="T270" s="128"/>
      <c r="U270" s="181">
        <v>127.0</v>
      </c>
      <c r="V270" s="174">
        <v>1.0</v>
      </c>
      <c r="W270" s="174">
        <v>220.0</v>
      </c>
      <c r="X270" s="174">
        <v>0.0</v>
      </c>
      <c r="Z270" s="161"/>
      <c r="AF270" s="174">
        <v>0.0</v>
      </c>
      <c r="AH270" s="128"/>
      <c r="AI270" s="183">
        <v>43907.0</v>
      </c>
      <c r="AJ270" s="162"/>
      <c r="AK270" s="162"/>
      <c r="AL270" s="162"/>
      <c r="AM270" s="128"/>
      <c r="AN270" s="128"/>
      <c r="AR270" s="128"/>
      <c r="AS270" s="128"/>
      <c r="AT270" s="128"/>
      <c r="AU270" s="128"/>
      <c r="AV270" s="128"/>
    </row>
    <row r="271" ht="16.5" customHeight="1">
      <c r="A271" s="180">
        <v>43906.0</v>
      </c>
      <c r="B271" s="181" t="s">
        <v>206</v>
      </c>
      <c r="C271" s="128"/>
      <c r="D271" s="128"/>
      <c r="E271" s="128"/>
      <c r="F271" s="128"/>
      <c r="G271" s="128"/>
      <c r="H271" s="128"/>
      <c r="I271" s="128"/>
      <c r="J271" s="128"/>
      <c r="K271" s="128"/>
      <c r="L271" s="128"/>
      <c r="M271" s="128"/>
      <c r="N271" s="128"/>
      <c r="O271" s="181">
        <v>96.0</v>
      </c>
      <c r="P271" s="181">
        <v>109.0</v>
      </c>
      <c r="Q271" s="128"/>
      <c r="R271" s="128"/>
      <c r="S271" s="181">
        <v>1.0</v>
      </c>
      <c r="T271" s="128"/>
      <c r="U271" s="181">
        <v>93.0</v>
      </c>
      <c r="V271" s="174">
        <v>1.0</v>
      </c>
      <c r="W271" s="174">
        <v>123.0</v>
      </c>
      <c r="X271" s="174">
        <v>0.0</v>
      </c>
      <c r="Z271" s="161"/>
      <c r="AF271" s="174">
        <v>0.0</v>
      </c>
      <c r="AH271" s="128"/>
      <c r="AI271" s="183">
        <v>43906.65625</v>
      </c>
      <c r="AJ271" s="162"/>
      <c r="AK271" s="162"/>
      <c r="AL271" s="162"/>
      <c r="AM271" s="128"/>
      <c r="AN271" s="128"/>
      <c r="AR271" s="128"/>
      <c r="AS271" s="128"/>
      <c r="AT271" s="128"/>
      <c r="AU271" s="128"/>
      <c r="AV271" s="128"/>
    </row>
    <row r="272" ht="16.5" customHeight="1">
      <c r="A272" s="180">
        <v>43905.0</v>
      </c>
      <c r="B272" s="181" t="s">
        <v>206</v>
      </c>
      <c r="F272" s="128"/>
      <c r="G272" s="128"/>
      <c r="H272" s="128"/>
      <c r="I272" s="128"/>
      <c r="L272" s="128"/>
      <c r="M272" s="128"/>
      <c r="N272" s="128"/>
      <c r="O272" s="181">
        <v>74.0</v>
      </c>
      <c r="P272" s="181">
        <v>87.0</v>
      </c>
      <c r="Q272" s="128"/>
      <c r="R272" s="128"/>
      <c r="S272" s="181">
        <v>1.0</v>
      </c>
      <c r="T272" s="128"/>
      <c r="U272" s="181">
        <v>73.0</v>
      </c>
      <c r="V272" s="174">
        <v>1.0</v>
      </c>
      <c r="W272" s="174">
        <v>95.0</v>
      </c>
      <c r="X272" s="174">
        <v>4.0</v>
      </c>
      <c r="Z272" s="161"/>
      <c r="AF272" s="174">
        <v>0.0</v>
      </c>
      <c r="AH272" s="128"/>
      <c r="AI272" s="183">
        <v>43905.5</v>
      </c>
      <c r="AJ272" s="162"/>
      <c r="AK272" s="162"/>
      <c r="AL272" s="162"/>
      <c r="AM272" s="128"/>
      <c r="AN272" s="128"/>
      <c r="AR272" s="128"/>
      <c r="AS272" s="128"/>
      <c r="AT272" s="128"/>
      <c r="AU272" s="128"/>
      <c r="AV272" s="128"/>
    </row>
    <row r="273" ht="16.5" customHeight="1">
      <c r="A273" s="180">
        <v>43904.0</v>
      </c>
      <c r="B273" s="181" t="s">
        <v>206</v>
      </c>
      <c r="C273" s="128"/>
      <c r="D273" s="128"/>
      <c r="E273" s="128"/>
      <c r="F273" s="128"/>
      <c r="G273" s="128"/>
      <c r="H273" s="128"/>
      <c r="I273" s="128"/>
      <c r="J273" s="128"/>
      <c r="K273" s="128"/>
      <c r="L273" s="128"/>
      <c r="M273" s="128"/>
      <c r="N273" s="128"/>
      <c r="O273" s="181">
        <v>50.0</v>
      </c>
      <c r="P273" s="181">
        <v>63.0</v>
      </c>
      <c r="Q273" s="128"/>
      <c r="R273" s="128"/>
      <c r="S273" s="181">
        <v>1.0</v>
      </c>
      <c r="T273" s="128"/>
      <c r="U273" s="181">
        <v>49.0</v>
      </c>
      <c r="V273" s="174">
        <v>1.0</v>
      </c>
      <c r="W273" s="174">
        <v>54.0</v>
      </c>
      <c r="X273" s="174">
        <v>14.0</v>
      </c>
      <c r="Z273" s="161"/>
      <c r="AF273" s="174">
        <v>0.0</v>
      </c>
      <c r="AH273" s="128"/>
      <c r="AI273" s="183">
        <v>43903.54166666667</v>
      </c>
      <c r="AJ273" s="162"/>
      <c r="AK273" s="162"/>
      <c r="AL273" s="162"/>
      <c r="AM273" s="128"/>
      <c r="AN273" s="128"/>
      <c r="AR273" s="128"/>
      <c r="AS273" s="128"/>
      <c r="AT273" s="128"/>
      <c r="AU273" s="128"/>
      <c r="AV273" s="128"/>
    </row>
    <row r="274" ht="16.5" customHeight="1">
      <c r="A274" s="180">
        <v>43903.0</v>
      </c>
      <c r="B274" s="181" t="s">
        <v>206</v>
      </c>
      <c r="C274" s="128"/>
      <c r="D274" s="128"/>
      <c r="E274" s="128"/>
      <c r="F274" s="128"/>
      <c r="G274" s="128"/>
      <c r="H274" s="128"/>
      <c r="I274" s="128"/>
      <c r="J274" s="128"/>
      <c r="K274" s="128"/>
      <c r="L274" s="128"/>
      <c r="M274" s="128"/>
      <c r="N274" s="128"/>
      <c r="O274" s="181">
        <v>29.0</v>
      </c>
      <c r="P274" s="181">
        <v>40.0</v>
      </c>
      <c r="Q274" s="128"/>
      <c r="R274" s="128"/>
      <c r="S274" s="181">
        <v>1.0</v>
      </c>
      <c r="T274" s="128"/>
      <c r="U274" s="181">
        <v>28.0</v>
      </c>
      <c r="V274" s="174">
        <v>1.0</v>
      </c>
      <c r="W274" s="174">
        <v>39.0</v>
      </c>
      <c r="X274" s="174">
        <v>12.0</v>
      </c>
      <c r="Z274" s="161"/>
      <c r="AF274" s="174">
        <v>0.0</v>
      </c>
      <c r="AH274" s="128"/>
      <c r="AI274" s="183">
        <v>43903.54166666667</v>
      </c>
      <c r="AJ274" s="162"/>
      <c r="AK274" s="162"/>
      <c r="AL274" s="162"/>
      <c r="AM274" s="128"/>
      <c r="AN274" s="128"/>
      <c r="AR274" s="128"/>
      <c r="AS274" s="128"/>
      <c r="AT274" s="128"/>
      <c r="AU274" s="128"/>
      <c r="AV274" s="128"/>
    </row>
    <row r="275" ht="16.5" customHeight="1">
      <c r="A275" s="180">
        <v>43902.0</v>
      </c>
      <c r="B275" s="181" t="s">
        <v>206</v>
      </c>
      <c r="C275" s="128"/>
      <c r="D275" s="128"/>
      <c r="E275" s="128"/>
      <c r="F275" s="128"/>
      <c r="G275" s="128"/>
      <c r="H275" s="128"/>
      <c r="I275" s="128"/>
      <c r="J275" s="128"/>
      <c r="K275" s="128"/>
      <c r="L275" s="128"/>
      <c r="M275" s="128"/>
      <c r="N275" s="128"/>
      <c r="O275" s="181">
        <v>17.0</v>
      </c>
      <c r="P275" s="181">
        <v>26.0</v>
      </c>
      <c r="Q275" s="128"/>
      <c r="R275" s="128"/>
      <c r="S275" s="181">
        <v>1.0</v>
      </c>
      <c r="T275" s="128"/>
      <c r="U275" s="181">
        <v>16.0</v>
      </c>
      <c r="V275" s="174">
        <v>1.0</v>
      </c>
      <c r="W275" s="174">
        <v>12.0</v>
      </c>
      <c r="X275" s="174">
        <v>14.0</v>
      </c>
      <c r="Z275" s="161"/>
      <c r="AH275" s="128"/>
      <c r="AI275" s="183">
        <v>43901.0</v>
      </c>
      <c r="AJ275" s="162"/>
      <c r="AK275" s="162"/>
      <c r="AL275" s="162"/>
      <c r="AM275" s="128"/>
      <c r="AN275" s="128"/>
      <c r="AR275" s="128"/>
      <c r="AS275" s="128"/>
      <c r="AT275" s="128"/>
      <c r="AU275" s="128"/>
      <c r="AV275" s="128"/>
    </row>
    <row r="276" ht="16.5" customHeight="1">
      <c r="A276" s="180">
        <v>43901.0</v>
      </c>
      <c r="B276" s="181" t="s">
        <v>206</v>
      </c>
      <c r="C276" s="128"/>
      <c r="D276" s="128"/>
      <c r="E276" s="128"/>
      <c r="F276" s="128"/>
      <c r="G276" s="128"/>
      <c r="H276" s="128"/>
      <c r="I276" s="128"/>
      <c r="J276" s="128"/>
      <c r="K276" s="128"/>
      <c r="L276" s="128"/>
      <c r="M276" s="128"/>
      <c r="N276" s="128"/>
      <c r="O276" s="181">
        <v>9.0</v>
      </c>
      <c r="P276" s="181">
        <v>14.0</v>
      </c>
      <c r="Q276" s="128"/>
      <c r="R276" s="128"/>
      <c r="S276" s="181">
        <v>0.0</v>
      </c>
      <c r="T276" s="128"/>
      <c r="U276" s="181">
        <v>8.0</v>
      </c>
      <c r="V276" s="174">
        <v>0.0</v>
      </c>
      <c r="W276" s="174">
        <v>7.0</v>
      </c>
      <c r="X276" s="174">
        <v>6.0</v>
      </c>
      <c r="Z276" s="161"/>
      <c r="AH276" s="128"/>
      <c r="AI276" s="162"/>
      <c r="AJ276" s="162"/>
      <c r="AK276" s="162"/>
      <c r="AL276" s="162"/>
      <c r="AM276" s="128"/>
      <c r="AN276" s="128"/>
      <c r="AR276" s="128"/>
      <c r="AS276" s="128"/>
      <c r="AT276" s="128"/>
      <c r="AU276" s="128"/>
      <c r="AV276" s="128"/>
    </row>
    <row r="277" ht="16.5" customHeight="1">
      <c r="A277" s="180">
        <v>43900.0</v>
      </c>
      <c r="B277" s="181" t="s">
        <v>206</v>
      </c>
      <c r="C277" s="128"/>
      <c r="D277" s="128"/>
      <c r="E277" s="128"/>
      <c r="F277" s="128"/>
      <c r="G277" s="128"/>
      <c r="H277" s="128"/>
      <c r="I277" s="128"/>
      <c r="J277" s="128"/>
      <c r="K277" s="128"/>
      <c r="L277" s="128"/>
      <c r="M277" s="128"/>
      <c r="N277" s="128"/>
      <c r="O277" s="181">
        <v>7.0</v>
      </c>
      <c r="P277" s="181">
        <v>12.0</v>
      </c>
      <c r="Q277" s="128"/>
      <c r="R277" s="128"/>
      <c r="S277" s="128"/>
      <c r="T277" s="128"/>
      <c r="U277" s="181">
        <v>7.0</v>
      </c>
      <c r="V277" s="174">
        <v>0.0</v>
      </c>
      <c r="W277" s="174">
        <v>6.0</v>
      </c>
      <c r="X277" s="174">
        <v>2.0</v>
      </c>
      <c r="Z277" s="161"/>
      <c r="AH277" s="128"/>
      <c r="AI277" s="162"/>
      <c r="AJ277" s="162"/>
      <c r="AK277" s="162"/>
      <c r="AL277" s="162"/>
      <c r="AM277" s="128"/>
      <c r="AN277" s="128"/>
      <c r="AR277" s="128"/>
      <c r="AS277" s="128"/>
      <c r="AT277" s="128"/>
      <c r="AU277" s="128"/>
      <c r="AV277" s="128"/>
    </row>
    <row r="278" ht="16.5" customHeight="1">
      <c r="A278" s="180">
        <v>43899.0</v>
      </c>
      <c r="B278" s="181" t="s">
        <v>206</v>
      </c>
      <c r="F278" s="128"/>
      <c r="G278" s="128"/>
      <c r="H278" s="128"/>
      <c r="I278" s="128"/>
      <c r="L278" s="128"/>
      <c r="M278" s="128"/>
      <c r="N278" s="128"/>
      <c r="O278" s="128"/>
      <c r="P278" s="128"/>
      <c r="Q278" s="128"/>
      <c r="R278" s="128"/>
      <c r="S278" s="128"/>
      <c r="T278" s="128"/>
      <c r="U278" s="128"/>
      <c r="W278" s="174">
        <v>0.0</v>
      </c>
      <c r="Z278" s="161"/>
      <c r="AH278" s="128"/>
      <c r="AI278" s="162"/>
      <c r="AJ278" s="162"/>
      <c r="AK278" s="162"/>
      <c r="AL278" s="162"/>
      <c r="AM278" s="128"/>
      <c r="AN278" s="128"/>
      <c r="AR278" s="128"/>
      <c r="AS278" s="128"/>
      <c r="AT278" s="128"/>
      <c r="AU278" s="128"/>
      <c r="AV278" s="128"/>
    </row>
    <row r="279" ht="16.5" customHeight="1">
      <c r="A279" s="180">
        <v>43898.0</v>
      </c>
      <c r="B279" s="181" t="s">
        <v>206</v>
      </c>
      <c r="F279" s="128"/>
      <c r="G279" s="128"/>
      <c r="H279" s="128"/>
      <c r="I279" s="128"/>
      <c r="L279" s="128"/>
      <c r="M279" s="128"/>
      <c r="N279" s="128"/>
      <c r="O279" s="128"/>
      <c r="P279" s="128"/>
      <c r="Q279" s="128"/>
      <c r="R279" s="128"/>
      <c r="S279" s="128"/>
      <c r="T279" s="128"/>
      <c r="U279" s="128"/>
      <c r="W279" s="174">
        <v>0.0</v>
      </c>
      <c r="Z279" s="161"/>
      <c r="AH279" s="128"/>
      <c r="AI279" s="162"/>
      <c r="AJ279" s="162"/>
      <c r="AK279" s="162"/>
      <c r="AL279" s="162"/>
      <c r="AM279" s="128"/>
      <c r="AN279" s="128"/>
      <c r="AR279" s="128"/>
      <c r="AS279" s="128"/>
      <c r="AT279" s="128"/>
      <c r="AU279" s="128"/>
      <c r="AV279" s="128"/>
    </row>
    <row r="280" ht="16.5" customHeight="1">
      <c r="A280" s="180">
        <v>43897.0</v>
      </c>
      <c r="B280" s="181" t="s">
        <v>206</v>
      </c>
      <c r="F280" s="128"/>
      <c r="G280" s="128"/>
      <c r="H280" s="128"/>
      <c r="I280" s="128"/>
      <c r="L280" s="128"/>
      <c r="M280" s="128"/>
      <c r="N280" s="128"/>
      <c r="O280" s="128"/>
      <c r="P280" s="128"/>
      <c r="Q280" s="128"/>
      <c r="R280" s="128"/>
      <c r="S280" s="128"/>
      <c r="T280" s="128"/>
      <c r="U280" s="128"/>
      <c r="W280" s="174">
        <v>0.0</v>
      </c>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D14C152D-976B-4C31-85E5-27BFC1FE786B}" filter="1" showAutoFilter="1">
      <autoFilter ref="$A$2:$AI$3005">
        <filterColumn colId="1">
          <filters/>
        </filterColumn>
      </autoFilter>
    </customSheetView>
    <customSheetView guid="{7BC8AD44-CCB0-4DD7-A66B-FC3DFD3FF903}" filter="1" showAutoFilter="1">
      <autoFilter ref="$A$2:$AI$3005">
        <filterColumn colId="1">
          <filters/>
        </filterColumn>
      </autoFilter>
    </customSheetView>
    <customSheetView guid="{CBEB34EA-278F-4952-A21E-7191C27A6D1B}" filter="1" showAutoFilter="1">
      <autoFilter ref="$A$2:$AI$3005">
        <filterColumn colId="1">
          <filters/>
        </filterColumn>
      </autoFilter>
    </customSheetView>
    <customSheetView guid="{CABD22BF-5DF2-4D93-BEBC-7A4C16C517D4}" filter="1" showAutoFilter="1">
      <autoFilter ref="$A$2:$AI$3005">
        <filterColumn colId="1">
          <filters blank="1"/>
        </filterColumn>
      </autoFilter>
    </customSheetView>
    <customSheetView guid="{88DFADC5-2F73-44A7-ADF0-39571F1F5536}" filter="1" showAutoFilter="1">
      <autoFilter ref="$A$2:$AI$3005">
        <filterColumn colId="1">
          <filters/>
        </filterColumn>
      </autoFilter>
    </customSheetView>
    <customSheetView guid="{EA8E388E-53DB-4905-B35B-E4C25862B19E}" filter="1" showAutoFilter="1">
      <autoFilter ref="$A$2:$AI$3005">
        <filterColumn colId="1">
          <filters/>
        </filterColumn>
      </autoFilter>
    </customSheetView>
    <customSheetView guid="{2DBC1958-C940-4EC1-A2FB-EA60E1438998}" filter="1" showAutoFilter="1">
      <autoFilter ref="$A$2:$AI$3005">
        <filterColumn colId="1">
          <filters/>
        </filterColumn>
      </autoFilter>
    </customSheetView>
    <customSheetView guid="{A891E31D-143B-4D57-9CAE-23C32D2419AB}" filter="1" showAutoFilter="1">
      <autoFilter ref="$A$2:$AI$3005">
        <filterColumn colId="1">
          <filters blank="1"/>
        </filterColumn>
      </autoFilter>
    </customSheetView>
    <customSheetView guid="{6B13D6C2-63AC-4A1E-9F43-5F914F5A4654}" filter="1" showAutoFilter="1">
      <autoFilter ref="$A$2:$AI$3005">
        <filterColumn colId="1">
          <filters/>
        </filterColumn>
      </autoFilter>
    </customSheetView>
    <customSheetView guid="{137C6022-34BD-4A60-83C1-5DC980BB2EB5}" filter="1" showAutoFilter="1">
      <autoFilter ref="$A$2:$AI$3005">
        <filterColumn colId="1">
          <filters blank="1"/>
        </filterColumn>
      </autoFilter>
    </customSheetView>
    <customSheetView guid="{6076533E-CBBC-4450-8A27-0D0242D271D5}" filter="1" showAutoFilter="1">
      <autoFilter ref="$A$2:$AI$3005">
        <filterColumn colId="1">
          <filters/>
        </filterColumn>
      </autoFilter>
    </customSheetView>
    <customSheetView guid="{EC727521-39D6-412B-8C82-84F1FE37E7E2}" filter="1" showAutoFilter="1">
      <autoFilter ref="$A$2:$AI$3005">
        <filterColumn colId="1">
          <filters/>
        </filterColumn>
      </autoFilter>
    </customSheetView>
    <customSheetView guid="{215AA88E-B5CE-4A0B-8049-20673CD8D676}" filter="1" showAutoFilter="1">
      <autoFilter ref="$A$2:$AI$3005">
        <filterColumn colId="1">
          <filters/>
        </filterColumn>
      </autoFilter>
    </customSheetView>
    <customSheetView guid="{DE375CBC-C7A7-4B1F-88C5-BC386FDCFF80}" filter="1" showAutoFilter="1">
      <autoFilter ref="$A$2:$AI$3005">
        <filterColumn colId="1">
          <filters/>
        </filterColumn>
      </autoFilter>
    </customSheetView>
    <customSheetView guid="{A4DCB81E-195C-44B7-8A2D-EBE8497BDBB1}" filter="1" showAutoFilter="1">
      <autoFilter ref="$A$2:$AI$3005">
        <sortState ref="A2:AI3005">
          <sortCondition ref="B2:B3005"/>
        </sortState>
      </autoFilter>
    </customSheetView>
    <customSheetView guid="{E0681A1C-C876-415E-A043-DB0D61361362}" filter="1" showAutoFilter="1">
      <autoFilter ref="$A$2:$AI$3005">
        <filterColumn colId="1">
          <filters/>
        </filterColumn>
      </autoFilter>
    </customSheetView>
    <customSheetView guid="{22630252-60F3-40CF-BCD5-B6945D618BF7}" filter="1" showAutoFilter="1">
      <autoFilter ref="$A$2:$AI$3005">
        <filterColumn colId="1">
          <filters blank="1"/>
        </filterColumn>
        <sortState ref="A2:AI3005">
          <sortCondition ref="B2:B3005"/>
        </sortState>
      </autoFilter>
    </customSheetView>
    <customSheetView guid="{DF0196A2-3D7B-460A-8DD6-6EE6E666879C}" filter="1" showAutoFilter="1">
      <autoFilter ref="$A$2:$AI$3005">
        <filterColumn colId="1">
          <filters/>
        </filterColumn>
      </autoFilter>
    </customSheetView>
    <customSheetView guid="{5FD06D53-6673-4E62-A2F9-D968B89E7524}" filter="1" showAutoFilter="1">
      <autoFilter ref="$A$2:$AI$3005">
        <filterColumn colId="1">
          <filters/>
        </filterColumn>
      </autoFilter>
    </customSheetView>
    <customSheetView guid="{7A16578B-AA50-46ED-B521-EB451B8FFEF7}" filter="1" showAutoFilter="1">
      <autoFilter ref="$A$2:$AI$3005">
        <filterColumn colId="1">
          <filters/>
        </filterColumn>
      </autoFilter>
    </customSheetView>
    <customSheetView guid="{A3A9B0FF-D2F7-46A6-B6C9-9F84481499A3}" filter="1" showAutoFilter="1">
      <autoFilter ref="$A$2:$AI$3005">
        <filterColumn colId="1">
          <filters blank="1"/>
        </filterColumn>
      </autoFilter>
    </customSheetView>
    <customSheetView guid="{11034AED-D214-4EB6-88AB-FCA728C9EF91}" filter="1" showAutoFilter="1">
      <autoFilter ref="$A$2:$AI$3005">
        <sortState ref="A2:AI3005">
          <sortCondition ref="B2:B3005"/>
        </sortState>
      </autoFilter>
    </customSheetView>
    <customSheetView guid="{E7E12748-3A4D-40BA-B28D-44157D3CF449}" filter="1" showAutoFilter="1">
      <autoFilter ref="$A$2:$AI$3005">
        <filterColumn colId="1">
          <filters/>
        </filterColumn>
      </autoFilter>
    </customSheetView>
    <customSheetView guid="{E2CF32E0-2AB6-45FC-89D5-430F179EF9A5}" filter="1" showAutoFilter="1">
      <autoFilter ref="$A$2:$AI$3005">
        <filterColumn colId="1">
          <filters/>
        </filterColumn>
      </autoFilter>
    </customSheetView>
    <customSheetView guid="{A39B3D79-CB46-46BC-985B-4615389DB1D1}" filter="1" showAutoFilter="1">
      <autoFilter ref="$A$2:$AI$3005"/>
    </customSheetView>
    <customSheetView guid="{87A3555B-1449-484A-98A0-A632C493525C}" filter="1" showAutoFilter="1">
      <autoFilter ref="$A$2:$AI$3005">
        <filterColumn colId="1">
          <filters/>
        </filterColumn>
      </autoFilter>
    </customSheetView>
    <customSheetView guid="{53F9347A-6498-487D-AAB5-9C43363B8036}" filter="1" showAutoFilter="1">
      <autoFilter ref="$A$2:$AI$3005">
        <filterColumn colId="1">
          <filters/>
        </filterColumn>
      </autoFilter>
    </customSheetView>
    <customSheetView guid="{605FEAD5-4087-42BA-B46C-8C6F0CD71D14}" filter="1" showAutoFilter="1">
      <autoFilter ref="$A$2:$AI$3005">
        <filterColumn colId="1">
          <filters/>
        </filterColumn>
      </autoFilter>
    </customSheetView>
    <customSheetView guid="{71BF2BE0-AEC9-4494-84CD-250D4942026A}" filter="1" showAutoFilter="1">
      <autoFilter ref="$A$2:$AI$3005">
        <filterColumn colId="1">
          <filters/>
        </filterColumn>
      </autoFilter>
    </customSheetView>
    <customSheetView guid="{F12A3440-673D-48F8-876F-BA11B2AE3F55}" filter="1" showAutoFilter="1">
      <autoFilter ref="$A$2:$AI$3005">
        <filterColumn colId="1">
          <filters/>
        </filterColumn>
      </autoFilter>
    </customSheetView>
    <customSheetView guid="{D458DD56-B963-4A25-9898-AA877402E416}" filter="1" showAutoFilter="1">
      <autoFilter ref="$A$2:$AI$3005">
        <filterColumn colId="1">
          <filters blank="1"/>
        </filterColumn>
      </autoFilter>
    </customSheetView>
    <customSheetView guid="{F4465E3E-32C1-4EE2-97AF-DEA7F4727A03}" filter="1" showAutoFilter="1">
      <autoFilter ref="$A$2:$AI$3005">
        <filterColumn colId="1">
          <filters/>
        </filterColumn>
      </autoFilter>
    </customSheetView>
    <customSheetView guid="{5C186977-E5BC-4D20-9A5A-ACCDF2E902A6}" filter="1" showAutoFilter="1">
      <autoFilter ref="$A$2:$AI$3005">
        <filterColumn colId="1">
          <filters/>
        </filterColumn>
      </autoFilter>
    </customSheetView>
    <customSheetView guid="{4EDDE649-3D39-4F3A-B5F0-44E9DAD50326}" filter="1" showAutoFilter="1">
      <autoFilter ref="$A$2:$AI$3005">
        <filterColumn colId="1">
          <filters/>
        </filterColumn>
      </autoFilter>
    </customSheetView>
    <customSheetView guid="{10AA2B48-F5D6-4C41-8EF7-FA59D7132401}" filter="1" showAutoFilter="1">
      <autoFilter ref="$A$2:$AI$3005">
        <filterColumn colId="1">
          <filters/>
        </filterColumn>
      </autoFilter>
    </customSheetView>
    <customSheetView guid="{7C23F161-7E95-48EB-9BCD-D3910478212F}" filter="1" showAutoFilter="1">
      <autoFilter ref="$A$2:$AI$3005">
        <filterColumn colId="1">
          <filters/>
        </filterColumn>
      </autoFilter>
    </customSheetView>
    <customSheetView guid="{4BC34A79-4538-457E-BBCC-227659E3CC6F}" filter="1" showAutoFilter="1">
      <autoFilter ref="$A$2:$AI$3005">
        <filterColumn colId="1">
          <filters/>
        </filterColumn>
      </autoFilter>
    </customSheetView>
    <customSheetView guid="{7A758944-77C2-4C6D-A3D6-EF860A7CB02E}" filter="1" showAutoFilter="1">
      <autoFilter ref="$A$2:$AI$3005">
        <filterColumn colId="1">
          <filters/>
        </filterColumn>
      </autoFilter>
    </customSheetView>
    <customSheetView guid="{AD901E26-D79A-48B3-BB0A-3403845ED9A3}" filter="1" showAutoFilter="1">
      <autoFilter ref="$A$2:$AI$3005">
        <filterColumn colId="1">
          <filters/>
        </filterColumn>
      </autoFilter>
    </customSheetView>
    <customSheetView guid="{44A758CB-39FC-4748-84A0-D3361CF44F0F}" filter="1" showAutoFilter="1">
      <autoFilter ref="$A$2:$AI$3005">
        <filterColumn colId="1">
          <filters/>
        </filterColumn>
      </autoFilter>
    </customSheetView>
    <customSheetView guid="{6422D8E4-3E90-4FC0-8EF0-4430F1D881D1}" filter="1" showAutoFilter="1">
      <autoFilter ref="$A$2:$AI$3005">
        <filterColumn colId="1">
          <filters/>
        </filterColumn>
      </autoFilter>
    </customSheetView>
    <customSheetView guid="{F12A3440-673D-48F8-876F-BA11B2AE3F55}" filter="1" showAutoFilter="1">
      <autoFilter ref="$A$2:$AI$3005">
        <filterColumn colId="1">
          <filters blank="1"/>
        </filterColumn>
      </autoFilter>
    </customSheetView>
    <customSheetView guid="{D536F5CF-4F7E-434F-8BFD-A5C59BC062DE}" filter="1" showAutoFilter="1">
      <autoFilter ref="$A$2:$AI$3005">
        <filterColumn colId="1">
          <filters/>
        </filterColumn>
      </autoFilter>
    </customSheetView>
    <customSheetView guid="{8E6FC2EF-B733-4FAF-9786-0C1D76391005}" filter="1" showAutoFilter="1">
      <autoFilter ref="$A$2:$AI$3005">
        <filterColumn colId="1">
          <filters blank="1"/>
        </filterColumn>
      </autoFilter>
    </customSheetView>
    <customSheetView guid="{4DB423EF-869D-4FC0-98A5-275550BB367E}" filter="1" showAutoFilter="1">
      <autoFilter ref="$A$2:$AI$3005">
        <filterColumn colId="1">
          <filters blank="1"/>
        </filterColumn>
      </autoFilter>
    </customSheetView>
    <customSheetView guid="{AB6F9F19-D33B-4CA8-877B-F8CB10196410}" filter="1" showAutoFilter="1">
      <autoFilter ref="$A$2:$AI$3005">
        <filterColumn colId="1">
          <filters/>
        </filterColumn>
      </autoFilter>
    </customSheetView>
    <customSheetView guid="{C9131E51-D216-43D1-9679-1F84CB456523}" filter="1" showAutoFilter="1">
      <autoFilter ref="$A$2:$AI$3005">
        <filterColumn colId="1">
          <filters/>
        </filterColumn>
      </autoFilter>
    </customSheetView>
    <customSheetView guid="{469D7288-A533-4D40-85E6-54ACBFE00885}" filter="1" showAutoFilter="1">
      <autoFilter ref="$A$2:$AI$3005">
        <filterColumn colId="1">
          <filters/>
        </filterColumn>
      </autoFilter>
    </customSheetView>
    <customSheetView guid="{065EE7A3-CBC8-4AA3-81D8-93FCDB0905A9}" filter="1" showAutoFilter="1">
      <autoFilter ref="$A$2:$AI$3005">
        <filterColumn colId="1">
          <filters/>
        </filterColumn>
      </autoFilter>
    </customSheetView>
    <customSheetView guid="{9718278B-3BB9-4F0C-88A1-85E56963BE24}" filter="1" showAutoFilter="1">
      <autoFilter ref="$A$2:$AI$3005">
        <filterColumn colId="1">
          <filters blank="1"/>
        </filterColumn>
        <sortState ref="A2:AI3005">
          <sortCondition ref="B2:B3005"/>
        </sortState>
      </autoFilter>
    </customSheetView>
    <customSheetView guid="{63CCC41C-3F2C-4118-BDE9-5829490DE70D}" filter="1" showAutoFilter="1">
      <autoFilter ref="$A$2:$AI$3005">
        <filterColumn colId="1">
          <filters blank="1"/>
        </filterColumn>
      </autoFilter>
    </customSheetView>
    <customSheetView guid="{79FE5E6A-7A9E-4AED-9347-716744015B2D}" filter="1" showAutoFilter="1">
      <autoFilter ref="$A$2:$AI$3005">
        <filterColumn colId="1">
          <filters/>
        </filterColumn>
      </autoFilter>
    </customSheetView>
    <customSheetView guid="{A06C4805-C7C2-4464-92E5-E3F4B922A8DD}" filter="1" showAutoFilter="1">
      <autoFilter ref="$A$2:$AI$3005">
        <filterColumn colId="1">
          <filters/>
        </filterColumn>
      </autoFilter>
    </customSheetView>
    <customSheetView guid="{83F54500-F839-4A8C-A689-191AF7840DE6}" filter="1" showAutoFilter="1">
      <autoFilter ref="$A$2:$AI$3005">
        <filterColumn colId="1">
          <filters/>
        </filterColumn>
      </autoFilter>
    </customSheetView>
    <customSheetView guid="{DE1027FC-B644-4D27-B097-6F8EC4C60A43}" filter="1" showAutoFilter="1">
      <autoFilter ref="$A$2:$AI$3005">
        <filterColumn colId="1">
          <filters/>
        </filterColumn>
      </autoFilter>
    </customSheetView>
    <customSheetView guid="{5C08D1F1-5244-4BD2-B2EB-EF89FC839E06}" filter="1" showAutoFilter="1">
      <autoFilter ref="$A$2:$AI$3005">
        <sortState ref="A2:AI3005">
          <sortCondition descending="1" ref="B2:B3005"/>
        </sortState>
      </autoFilter>
    </customSheetView>
    <customSheetView guid="{23BA302F-98FD-4DE7-B2EC-0A9ECEDB72D7}" filter="1" showAutoFilter="1">
      <autoFilter ref="$A$2:$AI$3005">
        <filterColumn colId="1">
          <filters/>
        </filterColumn>
      </autoFilter>
    </customSheetView>
    <customSheetView guid="{01CB9897-1829-498C-8A46-16EC09B6FD9C}" filter="1" showAutoFilter="1">
      <autoFilter ref="$A$2:$AI$3005">
        <filterColumn colId="1">
          <filters>
            <filter val="ND"/>
          </filters>
        </filterColumn>
      </autoFilter>
    </customSheetView>
    <customSheetView guid="{9B033BCC-CBD4-433C-B58E-94BE6D6B6ECB}" filter="1" showAutoFilter="1">
      <autoFilter ref="$A$2:$AI$3005">
        <filterColumn colId="1">
          <filters blank="1"/>
        </filterColumn>
      </autoFilter>
    </customSheetView>
    <customSheetView guid="{DE690876-78D2-4C66-A7DA-F21AEC538B3C}" filter="1" showAutoFilter="1">
      <autoFilter ref="$A$2:$AI$3005">
        <filterColumn colId="1">
          <filters/>
        </filterColumn>
      </autoFilter>
    </customSheetView>
    <customSheetView guid="{4FC24379-F328-4D8A-B8F3-1F3720221839}" filter="1" showAutoFilter="1">
      <autoFilter ref="$A$2:$AI$3005">
        <filterColumn colId="1">
          <filters/>
        </filterColumn>
      </autoFilter>
    </customSheetView>
    <customSheetView guid="{6C8A2B68-01AA-414D-84D0-150A8CB4675A}" filter="1" showAutoFilter="1">
      <autoFilter ref="$A$2:$AP$3005">
        <sortState ref="A2:AP3005">
          <sortCondition ref="B2:B3005"/>
        </sortState>
      </autoFilter>
    </customSheetView>
    <customSheetView guid="{E9956903-DE7D-45A5-A509-403E7F6BD3C1}" filter="1" showAutoFilter="1">
      <autoFilter ref="$A$2:$AP$3005">
        <filterColumn colId="1">
          <filters blank="1"/>
        </filterColumn>
      </autoFilter>
    </customSheetView>
  </customSheetViews>
  <drawing r:id="rId1"/>
</worksheet>
</file>